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9880" windowHeight="13840" tabRatio="504" firstSheet="4" activeTab="5"/>
  </bookViews>
  <sheets>
    <sheet name="Introduzione" sheetId="1" r:id="rId1"/>
    <sheet name="SistemaCramer2DaCompletare" sheetId="2" r:id="rId2"/>
    <sheet name="SistemaCramer2Completo" sheetId="3" r:id="rId3"/>
    <sheet name="SistemaCramer3DaCompletare" sheetId="4" r:id="rId4"/>
    <sheet name="SistemaCramer3Completo" sheetId="5" r:id="rId5"/>
    <sheet name="SistemaCramer1-4" sheetId="6" r:id="rId6"/>
    <sheet name="SistemaCramer1-10" sheetId="7" r:id="rId7"/>
  </sheets>
  <definedNames>
    <definedName name="a">#REF!</definedName>
    <definedName name="b">#REF!</definedName>
    <definedName name="c_">#REF!</definedName>
    <definedName name="d">#REF!</definedName>
    <definedName name="DetSys">'SistemaCramer1-10'!$O$11</definedName>
    <definedName name="DetX1">'SistemaCramer1-10'!$O$25</definedName>
    <definedName name="DetX10">'SistemaCramer1-10'!$O$124</definedName>
    <definedName name="DetX2">'SistemaCramer1-10'!$O$36</definedName>
    <definedName name="DetX3">'SistemaCramer1-10'!$O$47</definedName>
    <definedName name="DetX4">'SistemaCramer1-10'!$O$58</definedName>
    <definedName name="DetX5">'SistemaCramer1-10'!$O$69</definedName>
    <definedName name="DetX6">'SistemaCramer1-10'!$O$80</definedName>
    <definedName name="DetX7">'SistemaCramer1-10'!$O$91</definedName>
    <definedName name="DetX8">'SistemaCramer1-10'!$O$102</definedName>
    <definedName name="DetX9">'SistemaCramer1-10'!$O$113</definedName>
    <definedName name="p">#REF!</definedName>
    <definedName name="solver_adj" localSheetId="6" hidden="1">'SistemaCramer1-10'!$N$6:$N$9</definedName>
    <definedName name="solver_adj" localSheetId="5" hidden="1">'SistemaCramer1-4'!$H$6:$H$9</definedName>
    <definedName name="solver_cvg" localSheetId="6" hidden="1">"""0,0001"""</definedName>
    <definedName name="solver_cvg" localSheetId="5" hidden="1">"""0,0001"""</definedName>
    <definedName name="solver_drv" localSheetId="6" hidden="1">1</definedName>
    <definedName name="solver_drv" localSheetId="5" hidden="1">1</definedName>
    <definedName name="solver_eng" localSheetId="6" hidden="1">1</definedName>
    <definedName name="solver_eng" localSheetId="5" hidden="1">1</definedName>
    <definedName name="solver_est" localSheetId="6" hidden="1">1</definedName>
    <definedName name="solver_est" localSheetId="5" hidden="1">1</definedName>
    <definedName name="solver_itr" localSheetId="6" hidden="1">2147483647</definedName>
    <definedName name="solver_itr" localSheetId="5" hidden="1">2147483647</definedName>
    <definedName name="solver_lhs1" localSheetId="6" hidden="1">'SistemaCramer1-10'!$N$6:$N$9</definedName>
    <definedName name="solver_lhs1" localSheetId="5" hidden="1">'SistemaCramer1-4'!$H$6:$H$9</definedName>
    <definedName name="solver_mip" localSheetId="6" hidden="1">2147483647</definedName>
    <definedName name="solver_mip" localSheetId="5" hidden="1">2147483647</definedName>
    <definedName name="solver_mni" localSheetId="6" hidden="1">30</definedName>
    <definedName name="solver_mni" localSheetId="5" hidden="1">30</definedName>
    <definedName name="solver_mrt" localSheetId="6" hidden="1">"""0,075"""</definedName>
    <definedName name="solver_mrt" localSheetId="5" hidden="1">"""0,075"""</definedName>
    <definedName name="solver_msl" localSheetId="6" hidden="1">2</definedName>
    <definedName name="solver_msl" localSheetId="5" hidden="1">2</definedName>
    <definedName name="solver_neg" localSheetId="6" hidden="1">1</definedName>
    <definedName name="solver_neg" localSheetId="5" hidden="1">1</definedName>
    <definedName name="solver_nod" localSheetId="6" hidden="1">2147483647</definedName>
    <definedName name="solver_nod" localSheetId="5" hidden="1">2147483647</definedName>
    <definedName name="solver_num" localSheetId="6" hidden="1">1</definedName>
    <definedName name="solver_num" localSheetId="5" hidden="1">1</definedName>
    <definedName name="solver_nwt" localSheetId="6" hidden="1">1</definedName>
    <definedName name="solver_nwt" localSheetId="5" hidden="1">1</definedName>
    <definedName name="solver_opt" localSheetId="6" hidden="1">'SistemaCramer1-10'!$F$18</definedName>
    <definedName name="solver_opt" localSheetId="5" hidden="1">'SistemaCramer1-4'!$F$31</definedName>
    <definedName name="solver_pre" localSheetId="6" hidden="1">"""0,000001"""</definedName>
    <definedName name="solver_pre" localSheetId="5" hidden="1">"""0,000001"""</definedName>
    <definedName name="solver_rbv" localSheetId="6" hidden="1">1</definedName>
    <definedName name="solver_rbv" localSheetId="5" hidden="1">1</definedName>
    <definedName name="solver_rel1" localSheetId="6" hidden="1">4</definedName>
    <definedName name="solver_rel1" localSheetId="5" hidden="1">4</definedName>
    <definedName name="solver_rhs1" localSheetId="6" hidden="1">intero</definedName>
    <definedName name="solver_rhs1" localSheetId="5" hidden="1">intero</definedName>
    <definedName name="solver_rlx" localSheetId="6" hidden="1">2</definedName>
    <definedName name="solver_rlx" localSheetId="5" hidden="1">2</definedName>
    <definedName name="solver_rsd" localSheetId="6" hidden="1">0</definedName>
    <definedName name="solver_rsd" localSheetId="5" hidden="1">0</definedName>
    <definedName name="solver_scl" localSheetId="6" hidden="1">1</definedName>
    <definedName name="solver_scl" localSheetId="5" hidden="1">1</definedName>
    <definedName name="solver_sho" localSheetId="6" hidden="1">2</definedName>
    <definedName name="solver_sho" localSheetId="5" hidden="1">2</definedName>
    <definedName name="solver_ssz" localSheetId="6" hidden="1">100</definedName>
    <definedName name="solver_ssz" localSheetId="5" hidden="1">100</definedName>
    <definedName name="solver_tim" localSheetId="6" hidden="1">2147483647</definedName>
    <definedName name="solver_tim" localSheetId="5" hidden="1">2147483647</definedName>
    <definedName name="solver_tol" localSheetId="6" hidden="1">1</definedName>
    <definedName name="solver_tol" localSheetId="5" hidden="1">1</definedName>
    <definedName name="solver_typ" localSheetId="6" hidden="1">3</definedName>
    <definedName name="solver_typ" localSheetId="5" hidden="1">3</definedName>
    <definedName name="solver_val" localSheetId="6" hidden="1">2</definedName>
    <definedName name="solver_val" localSheetId="5" hidden="1">2</definedName>
    <definedName name="solver_ver" localSheetId="6" hidden="1">3</definedName>
    <definedName name="solver_ver" localSheetId="5" hidden="1">3</definedName>
  </definedNames>
  <calcPr fullCalcOnLoad="1"/>
</workbook>
</file>

<file path=xl/comments2.xml><?xml version="1.0" encoding="utf-8"?>
<comments xmlns="http://schemas.openxmlformats.org/spreadsheetml/2006/main">
  <authors>
    <author>Annalina Fabrizio</author>
  </authors>
  <commentList>
    <comment ref="C2" authorId="0">
      <text>
        <r>
          <rPr>
            <sz val="10"/>
            <rFont val="Tahoma"/>
            <family val="2"/>
          </rPr>
          <t xml:space="preserve">Questa coppia di fogli di lavoro (SistemaCramer2daCompletare e SistemaCramer2Completo) risolve un sistema di due equazioni di primo grado in due incognite col metodo di Cramer.
Richiamo: per risolvere un sistema col metodo di Cramer
Si scrivono i coefficienti del sistema sotto forma di matrice, come in D5:F6
Si calcola il determinante della matrice S, fatta dalle prime due colonne, come in G5
Si  predispone una matrice quadrata X come S ma con la prima colonna sostituita dalla colonna dei termini noti, come in D8:E9.
Si  predispone una matrice quadrata Y come S ma con la seconda colonna sostituita dalla colonna dei termini noti, come in D11:E12.
Infine, si ricava x come rapporto tra il determinante della matrice X e il determinante della matrice S e si ricava y come rapporto tra il determinante della matrice Y e il determinante della matrice S, naturalmente tenendo dei soliti casi del denominatore e/o numeratore pari a zero.
L'esempio numerico riportato risolve il problema n. 20 della raccolta “EserciziEqeSistemi”. Il testo del problema è:
In un numero intero di quattro cifre, la somma del numero composto dalla prima coppia di cifre più quello della seconda coppia è 46 e scambiando la prima coppia con la seconda il valore del numero aumenta di 2178. Che numero è?
Il corrispondente sistema risolutivo ha le seguenti due equazioni
   x+y=46
   x+100y=100x+y+2178, 
che scritte in forma canonica diventano come segue:
  x+y=46
  -99x+99y=2178.
</t>
        </r>
      </text>
    </comment>
  </commentList>
</comments>
</file>

<file path=xl/comments3.xml><?xml version="1.0" encoding="utf-8"?>
<comments xmlns="http://schemas.openxmlformats.org/spreadsheetml/2006/main">
  <authors>
    <author>Annalina Fabrizio</author>
  </authors>
  <commentList>
    <comment ref="C2" authorId="0">
      <text>
        <r>
          <rPr>
            <sz val="10"/>
            <rFont val="Tahoma"/>
            <family val="2"/>
          </rPr>
          <t xml:space="preserve">Questa coppia di fogli di lavoro (SistemaCramer2daCompletare e SistemaCramer2Completo) risolve un sistema di due equazioni di primo grado in due incognite col metodo di Cramer.
Richiamo: per risolvere un sistema col metodo di Cramer
Si scrivono i coefficienti del sistema sotto forma di matrice, come in D5:F6
Si calcola il determinante della matrice S, fatta dalle prime due colonne, come in G5
Si  predispone una matrice quadrata X come S ma con la prima colonna sostituita dalla colonna dei termini noti, come in D8:E9.
Si  predispone una matrice quadrata Y come S ma con la seconda colonna sostituita dalla colonna dei termini noti, come in D11:E12.
Infine, si ricava x come rapporto tra il determinante della matrice X e il determinante della matrice S e si ricava y come rapporto tra il determinante della matrice Y e il determinante della matrice S, naturalmente tenendo dei soliti casi del denominatore e/o numeratore pari a zero.
L'esempio numerico riportato risolve il problema n. 20 della raccolta “EserciziEqeSistemi”. Il testo del problema è:
In un numero intero di quattro cifre, la somma del numero composto dalla prima coppia di cifre più quello della seconda coppia è 46 e scambiando la prima coppia con la seconda il valore del numero aumenta di 2178. Che numero è?
Il corrispondente sistema risolutivo ha le seguenti due equazioni
   x+y=46
   x+100y=100x+y+2178, 
che scritte in forma canonica diventano come segue:
  x+y=46
  -99x+99y=2178.
</t>
        </r>
      </text>
    </comment>
  </commentList>
</comments>
</file>

<file path=xl/comments4.xml><?xml version="1.0" encoding="utf-8"?>
<comments xmlns="http://schemas.openxmlformats.org/spreadsheetml/2006/main">
  <authors>
    <author>Annalina Fabrizio</author>
  </authors>
  <commentList>
    <comment ref="C2" authorId="0">
      <text>
        <r>
          <rPr>
            <sz val="10"/>
            <rFont val="Tahoma"/>
            <family val="2"/>
          </rPr>
          <t xml:space="preserve">Il metodo di Cramer è facilmente applicabile a sistemi di più di due equazioni con corrispondente numero di incognite. Questa coppia di fogli di lavoro risolve un sistema di tre equazioni in tre incognite. L'esempio numerico è riferito al problema n. 42, che dice:
Aldo, Bruno e Carlo, appassionati di volo a vela, mettono insieme i loro risparmi per comprare un deltaplano, ma si accorgono di non arrivare ai 7000 Euro necessari.  Per raggiungerli, bisognerebbe che Aldo, che ha solo metà della media degli altri due,  triplicasse il suo contributo. Se invece Carlo lo raddoppiasse, allora avanzerebbero 250 euro. Quanto ha ciascuno di loro?
Le tre equazioni sono:
  3x+y+z=7000 
  2x=(y+z)/2
  x+y+2z=7250,
 ovvero:
  3x+y+z=7000
  4x-y-z=0
  x+y+2z=7250.
</t>
        </r>
      </text>
    </comment>
  </commentList>
</comments>
</file>

<file path=xl/comments5.xml><?xml version="1.0" encoding="utf-8"?>
<comments xmlns="http://schemas.openxmlformats.org/spreadsheetml/2006/main">
  <authors>
    <author>Annalina Fabrizio</author>
  </authors>
  <commentList>
    <comment ref="C2" authorId="0">
      <text>
        <r>
          <rPr>
            <sz val="10"/>
            <rFont val="Tahoma"/>
            <family val="2"/>
          </rPr>
          <t xml:space="preserve">Il metodo di Cramer è facilmente applicabile a sistemi di più di due equazioni con corrispondente numero di incognite. Questa coppia di fogli di lavoro risolve un sistema di tre equazioni in tre incognite. L'esempio numerico è riferito al problema n. 42, che dice:
Aldo, Bruno e Carlo, appassionati di volo a vela, mettono insieme i loro risparmi per comprare un deltaplano, ma si accorgono di non arrivare ai 7000 Euro necessari.  Per raggiungerli, bisognerebbe che Aldo, che ha solo metà della media degli altri due,  triplicasse il suo contributo. Se invece Carlo lo raddoppiasse, allora avanzerebbero 250 euro. Quanto ha ciascuno di loro?
Le tre equazioni sono:
  3x+y+z=7000 
  2x=(y+z)/2
  x+y+2z=7250,
 ovvero:
  3x+y+z=7000
  4x-y-z=0
  x+y+2z=7250.
</t>
        </r>
      </text>
    </comment>
  </commentList>
</comments>
</file>

<file path=xl/comments6.xml><?xml version="1.0" encoding="utf-8"?>
<comments xmlns="http://schemas.openxmlformats.org/spreadsheetml/2006/main">
  <authors>
    <author>Annalina Fabrizio</author>
  </authors>
  <commentList>
    <comment ref="C2" authorId="0">
      <text>
        <r>
          <rPr>
            <sz val="10"/>
            <rFont val="Tahoma"/>
            <family val="2"/>
          </rPr>
          <t xml:space="preserve">Questo foglio di lavoro risolve un sistema di quattro equazioni in quattro incognite. L'esempio numerico è riferito al problema n. 43, che dice:
Aldo, Bruno, Carlo e Daniele sono padroncini che trasportano frutta e verdure.
A Giugno, Aldo ha fatto 6 viaggi a pieno carico per la Germania, Bruno ne ha fatti 5, Carlo 6 e Daniele 3 e in tutto hanno portato in Germania 2500 quintali di merce, In Luglio, Aldo non è andato in Germania e gli altri tre hanno fatto rispettivamente 4, 5 e 2 viaggi, totalizzando 2230 quintali. In Agosto, Daniele ha fatto ferie e ognuno degli altri tre ha fatto 4 viaggi, totalizzando 1880 quintali. Infine, in Settembre Aldo e Bruno hanno fatto 3 viaggi per la Germania, e gli altri due solo due, e il totale è stato di 1860. Che portata hanno i quattro camion?
Le quattro equazioni sono:
  6x+ 5y+ 6z+3t = 3500
  4y+ 5z+ 2t = 2230
4x+ 4y+ 4z =  1880
   3x+3y+ 2z+2t = 1860.
Si noti che questo foglio di lavoro può essere usato per sistemi lineari da una a quattro equazioni, semplicemente indicando il numero di equazioni nella cella F3. Questo grazie al fatto che le matrici di cui calcolare i determinanti hanno inizio fisso e termine variabile, calcolato tramite la funzione SCEGLI.
</t>
        </r>
      </text>
    </comment>
  </commentList>
</comments>
</file>

<file path=xl/comments7.xml><?xml version="1.0" encoding="utf-8"?>
<comments xmlns="http://schemas.openxmlformats.org/spreadsheetml/2006/main">
  <authors>
    <author>Annalina Fabrizio</author>
  </authors>
  <commentList>
    <comment ref="C2" authorId="0">
      <text>
        <r>
          <rPr>
            <sz val="10"/>
            <rFont val="Tahoma"/>
            <family val="2"/>
          </rPr>
          <t>Infine, quest'ultimo foglio di lavoro risolve sistemi lineari da una a dieci equazioni, semplicemente indicando il numero di equazioni nella cella F3, di nuovo grazie all'uso della funzione SCEGLI. L'esempio numerico è costruito con coefficienti casuali.</t>
        </r>
      </text>
    </comment>
  </commentList>
</comments>
</file>

<file path=xl/sharedStrings.xml><?xml version="1.0" encoding="utf-8"?>
<sst xmlns="http://schemas.openxmlformats.org/spreadsheetml/2006/main" count="138" uniqueCount="82">
  <si>
    <t>Infine, l'ultimo foglio di lavoro (SistemaCramer1-10) può essere usato per sistemi lineari da una a dieci equazioni, semplicemente indicando il numero di equazioni nella cella F3, di nuovo grazie all'uso della funzione SCEGLI.I dati numerici di questo esempio sono casuali.</t>
  </si>
  <si>
    <t>Aldo, Bruno e Carlo, appassionati di volo, mettono insieme i loro risparmi per comprare un deltaplano, ma si accorgono di non arrivare ai 7000 Euro necessari.  Per raggiungerli, bisognerebbe che Aldo, che ha solo metà della media degli altri due,  triplicasse il suo contributo. Se invece Carlo lo raddoppiasse, allora avanzerebbero 250 euro. Quanto ha ciascuno di loro?</t>
  </si>
  <si>
    <t>A Giugno, Aldo ha fatto 6 viaggi a pieno carico per la Germania, Bruno ne ha fatti 5, Carlo 6 e Daniele 3 e in tutto hanno portato in Germania 2500 quintali di merce, In Luglio, Aldo non è andato in Germania e gli altri tre hanno fatto rispettivamente 4, 5 e 2 viaggi, totalizzando 2230 quintali. In Agosto, Daniele ha fatto ferie e ognuno degli altri tre ha fatto 4 viaggi, totalizzando 1880 quintali. Infine, in Settembre Aldo e Bruno hanno fatto 3 viaggi per la Germania, e gli altri due solo due, e il totale è stato di 1860. Che portata hanno i quattro camion?</t>
  </si>
  <si>
    <t>Le quattro equazioni sono:</t>
  </si>
  <si>
    <t xml:space="preserve">  4y+ 5z+ 2t = 2230</t>
  </si>
  <si>
    <t xml:space="preserve">  3x+y+z=7000 </t>
  </si>
  <si>
    <t xml:space="preserve">  3x+y+z=7000</t>
  </si>
  <si>
    <t xml:space="preserve">  6x+ 5y+ 6z+3t = 3500</t>
  </si>
  <si>
    <t xml:space="preserve">   3x+3y+ 2z+2t = 1860.</t>
  </si>
  <si>
    <t>L'esempio numerico riportato risolve il problema n. 20 della raccolta “EserciziEqeSistemi”. Il testo del problema è:</t>
  </si>
  <si>
    <t>Il metodo di Cramer è facilmente applicabile a sistemi di più di due equazioni con corrispondente numero di incognite. Nell'esempio successivo (SistemaCramer3daCompletare e SistemaCramer3Completo), si risolve un sistema di tre equazioni in tre incognite. L'esempio numerico è riferito al problema n. 42, che dice:</t>
  </si>
  <si>
    <t>Si noti che questo foglio di lavoro  (SistemaCramer1-4) può essere usato per sistemi lineari da una a quattro equazioni, semplicemente indicando il numero di equazioni nella cella F3. Questo grazie al fatto che le matrici di cui calcolare i determinanti hanno inizio fisso e termine variabile, calcolato tramite la funzione SCEGLI.</t>
  </si>
  <si>
    <t xml:space="preserve">  4x+ 4y+ 4z =  1880</t>
  </si>
  <si>
    <t>Questa cartella di lavoro contiene diversi fogli, predisposti per sperimentare la soluzione automatica di sistemi di equazioni lineari.</t>
  </si>
  <si>
    <t>La prima coppia di fogli di lavoro (SistemaCramer2daCompletare e SistemaCramer2Completo) risolve un sistema di due equazioni di primo grado in due incognite col metodo di Cramer.</t>
  </si>
  <si>
    <t>Il terzo esempio (SistemaCramer1-4), risolve un sistema di quattro equazioni in quattro incognite. I dati numerici sono riferiti al problema n. 43, che dice:</t>
  </si>
  <si>
    <t>TESTO</t>
  </si>
  <si>
    <t>Coefficienti</t>
  </si>
  <si>
    <t>Sistema</t>
  </si>
  <si>
    <t>x</t>
  </si>
  <si>
    <t>y</t>
  </si>
  <si>
    <t>matrice x</t>
  </si>
  <si>
    <t>matrice y</t>
  </si>
  <si>
    <t>soluzioni</t>
  </si>
  <si>
    <t>Determinanti</t>
  </si>
  <si>
    <t>t</t>
  </si>
  <si>
    <t>z</t>
  </si>
  <si>
    <t>matrice z</t>
  </si>
  <si>
    <t>matrice t</t>
  </si>
  <si>
    <t xml:space="preserve">Variabili </t>
  </si>
  <si>
    <t>t. noto</t>
  </si>
  <si>
    <t>x1</t>
  </si>
  <si>
    <t>x2</t>
  </si>
  <si>
    <t>x3</t>
  </si>
  <si>
    <t>x4</t>
  </si>
  <si>
    <t>x5</t>
  </si>
  <si>
    <t>x6</t>
  </si>
  <si>
    <t>x7</t>
  </si>
  <si>
    <t>x8</t>
  </si>
  <si>
    <t>x9</t>
  </si>
  <si>
    <t>x10</t>
  </si>
  <si>
    <t>matrice x1</t>
  </si>
  <si>
    <t>matrice x2</t>
  </si>
  <si>
    <t>matrice x3</t>
  </si>
  <si>
    <t>matrice x4</t>
  </si>
  <si>
    <t>matrice X5</t>
  </si>
  <si>
    <t>matrice X6</t>
  </si>
  <si>
    <t>matrice X7</t>
  </si>
  <si>
    <t>matrice X8</t>
  </si>
  <si>
    <t>matrice X9</t>
  </si>
  <si>
    <t>matrice X10</t>
  </si>
  <si>
    <t>DetSys</t>
  </si>
  <si>
    <t>DetX1</t>
  </si>
  <si>
    <t>DetX2</t>
  </si>
  <si>
    <t>DetX3</t>
  </si>
  <si>
    <t>DetX4</t>
  </si>
  <si>
    <t>DetX5</t>
  </si>
  <si>
    <t>DetX6</t>
  </si>
  <si>
    <t>DetX7</t>
  </si>
  <si>
    <t>DetX8</t>
  </si>
  <si>
    <t>DetX9</t>
  </si>
  <si>
    <t>DetX10</t>
  </si>
  <si>
    <t>Sistema di n.</t>
  </si>
  <si>
    <t xml:space="preserve">equazioni in </t>
  </si>
  <si>
    <t>Richiamo: per risolvere un sistema col metodo di Cramer</t>
  </si>
  <si>
    <t>Si scrivono i coefficienti del sistema sotto forma di matrice, come in D5:F6</t>
  </si>
  <si>
    <t>Si calcola il determinante della matrice S, fatta dalle prime due colonne, come in G5</t>
  </si>
  <si>
    <t>Si  predispone una matrice quadrata X come S ma con la prima colonna sostituita dalla colonna dei termini noti, come in D8:E9.</t>
  </si>
  <si>
    <t>Si  predispone una matrice quadrata Y come S ma con la seconda colonna sostituita dalla colonna dei termini noti, come in D11:E12.</t>
  </si>
  <si>
    <t>Infine, si ricava x come rapporto tra il determinante della matrice X e il determinante della matrice S e si ricava y come rapporto tra il determinante della matrice Y e il determinante della matrice S, naturalmente tenendo dei soliti casi del denominatore e/o numeratore pari a zero.</t>
  </si>
  <si>
    <t>In un numero intero di quattro cifre, la somma del numero composto dalla prima coppia di cifre più quello della seconda coppia è 46 e scambiando la prima coppia con la seconda il valore del numero aumenta di 2178. Che numero è?</t>
  </si>
  <si>
    <t>Il corrispondente sistema risolutivo ha le seguenti due equazioni</t>
  </si>
  <si>
    <t xml:space="preserve">   x+y=46</t>
  </si>
  <si>
    <t xml:space="preserve">   x+100y=100x+y+2178, che scritte in forma canonica diventano come segue:</t>
  </si>
  <si>
    <t xml:space="preserve">  x+y=46</t>
  </si>
  <si>
    <t xml:space="preserve">  -99x+99y=2178.</t>
  </si>
  <si>
    <t>Le tre equazioni sono:</t>
  </si>
  <si>
    <t xml:space="preserve">  2x=(y+z)/2</t>
  </si>
  <si>
    <t xml:space="preserve">  x+y+2z=7250, ovvero:</t>
  </si>
  <si>
    <t xml:space="preserve">  4x-y-z=0</t>
  </si>
  <si>
    <t xml:space="preserve">  x+y+2z=7250.</t>
  </si>
  <si>
    <t>Aldo, Bruno, Carlo e Daniele sono padroncini che trasportano frutta e verdure.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</si>
</sst>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s>
  <fonts count="24">
    <font>
      <sz val="10"/>
      <name val="Verdana"/>
      <family val="0"/>
    </font>
    <font>
      <b/>
      <sz val="10"/>
      <name val="Verdana"/>
      <family val="0"/>
    </font>
    <font>
      <i/>
      <sz val="10"/>
      <name val="Verdana"/>
      <family val="0"/>
    </font>
    <font>
      <b/>
      <i/>
      <sz val="10"/>
      <name val="Verdana"/>
      <family val="0"/>
    </font>
    <font>
      <b/>
      <sz val="10"/>
      <color indexed="57"/>
      <name val="Arial"/>
      <family val="2"/>
    </font>
    <font>
      <sz val="10"/>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8"/>
      <name val="Verdana"/>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4"/>
      </left>
      <right style="medium">
        <color indexed="14"/>
      </right>
      <top style="medium">
        <color indexed="14"/>
      </top>
      <bottom style="medium">
        <color indexed="1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8" fillId="2" borderId="1" applyNumberFormat="0" applyAlignment="0" applyProtection="0"/>
    <xf numFmtId="0" fontId="9" fillId="0" borderId="2" applyNumberFormat="0" applyFill="0" applyAlignment="0" applyProtection="0"/>
    <xf numFmtId="0" fontId="10" fillId="10" borderId="3" applyNumberFormat="0" applyAlignment="0" applyProtection="0"/>
    <xf numFmtId="0" fontId="7" fillId="8"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11" fillId="3" borderId="1" applyNumberFormat="0" applyAlignment="0" applyProtection="0"/>
    <xf numFmtId="41" fontId="0" fillId="0" borderId="0" applyFont="0" applyFill="0" applyBorder="0" applyAlignment="0" applyProtection="0"/>
    <xf numFmtId="0" fontId="12" fillId="13" borderId="0" applyNumberFormat="0" applyBorder="0" applyAlignment="0" applyProtection="0"/>
    <xf numFmtId="0" fontId="0" fillId="14" borderId="4" applyNumberFormat="0" applyFont="0" applyAlignment="0" applyProtection="0"/>
    <xf numFmtId="0" fontId="13" fillId="2" borderId="5"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5" borderId="0" applyNumberFormat="0" applyBorder="0" applyAlignment="0" applyProtection="0"/>
    <xf numFmtId="0" fontId="22"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8">
    <xf numFmtId="0" fontId="0" fillId="0" borderId="0" xfId="0" applyAlignment="1">
      <alignment/>
    </xf>
    <xf numFmtId="0" fontId="4" fillId="0" borderId="10" xfId="0" applyFont="1" applyBorder="1" applyAlignment="1" applyProtection="1">
      <alignment/>
      <protection hidden="1"/>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0" fillId="0" borderId="0" xfId="0" applyBorder="1" applyAlignment="1">
      <alignment/>
    </xf>
    <xf numFmtId="0" fontId="0" fillId="0" borderId="0" xfId="0" applyFont="1" applyAlignment="1">
      <alignment horizontal="left"/>
    </xf>
    <xf numFmtId="0" fontId="22" fillId="16" borderId="11" xfId="57" applyBorder="1" applyAlignment="1">
      <alignment horizontal="center"/>
    </xf>
    <xf numFmtId="0" fontId="22" fillId="16" borderId="12" xfId="57" applyBorder="1" applyAlignment="1">
      <alignment horizontal="center"/>
    </xf>
    <xf numFmtId="0" fontId="22" fillId="16" borderId="13" xfId="57" applyBorder="1" applyAlignment="1">
      <alignment horizontal="center"/>
    </xf>
    <xf numFmtId="0" fontId="22" fillId="16" borderId="14" xfId="57" applyBorder="1" applyAlignment="1">
      <alignment horizontal="center"/>
    </xf>
    <xf numFmtId="0" fontId="22" fillId="16" borderId="15" xfId="57" applyBorder="1" applyAlignment="1">
      <alignment horizontal="center"/>
    </xf>
    <xf numFmtId="0" fontId="22" fillId="16" borderId="16" xfId="57" applyBorder="1" applyAlignment="1">
      <alignment horizontal="center"/>
    </xf>
    <xf numFmtId="0" fontId="6" fillId="3" borderId="11" xfId="16" applyBorder="1" applyAlignment="1">
      <alignment horizontal="center"/>
    </xf>
    <xf numFmtId="0" fontId="6" fillId="3" borderId="17" xfId="16" applyBorder="1" applyAlignment="1">
      <alignment horizontal="center"/>
    </xf>
    <xf numFmtId="0" fontId="6" fillId="3" borderId="14" xfId="16" applyBorder="1" applyAlignment="1">
      <alignment horizontal="center"/>
    </xf>
    <xf numFmtId="0" fontId="6" fillId="3" borderId="18" xfId="16" applyBorder="1" applyAlignment="1">
      <alignment horizontal="center"/>
    </xf>
    <xf numFmtId="0" fontId="6" fillId="5" borderId="19" xfId="19" applyBorder="1" applyAlignment="1">
      <alignment horizontal="center"/>
    </xf>
    <xf numFmtId="0" fontId="6" fillId="5" borderId="20" xfId="19" applyBorder="1" applyAlignment="1">
      <alignment horizontal="center"/>
    </xf>
    <xf numFmtId="0" fontId="6" fillId="3" borderId="0" xfId="16" applyAlignment="1">
      <alignment horizontal="center"/>
    </xf>
    <xf numFmtId="0" fontId="22" fillId="16" borderId="0" xfId="57" applyBorder="1" applyAlignment="1">
      <alignment horizontal="center"/>
    </xf>
    <xf numFmtId="0" fontId="22" fillId="16" borderId="17" xfId="57" applyBorder="1" applyAlignment="1">
      <alignment horizontal="center"/>
    </xf>
    <xf numFmtId="0" fontId="22" fillId="16" borderId="21" xfId="57" applyBorder="1" applyAlignment="1">
      <alignment horizontal="center"/>
    </xf>
    <xf numFmtId="0" fontId="22" fillId="16" borderId="22" xfId="57" applyBorder="1" applyAlignment="1">
      <alignment horizontal="center"/>
    </xf>
    <xf numFmtId="0" fontId="22" fillId="16" borderId="18" xfId="57" applyBorder="1" applyAlignment="1">
      <alignment horizontal="center"/>
    </xf>
    <xf numFmtId="0" fontId="22" fillId="16" borderId="23" xfId="57" applyBorder="1" applyAlignment="1">
      <alignment horizontal="center"/>
    </xf>
    <xf numFmtId="0" fontId="6" fillId="3" borderId="0" xfId="16" applyBorder="1" applyAlignment="1">
      <alignment horizontal="center"/>
    </xf>
    <xf numFmtId="0" fontId="6" fillId="3" borderId="12" xfId="16" applyBorder="1" applyAlignment="1">
      <alignment horizontal="center"/>
    </xf>
    <xf numFmtId="0" fontId="6" fillId="3" borderId="21" xfId="16" applyBorder="1" applyAlignment="1">
      <alignment horizontal="center"/>
    </xf>
    <xf numFmtId="0" fontId="6" fillId="3" borderId="22" xfId="16" applyBorder="1" applyAlignment="1">
      <alignment horizontal="center"/>
    </xf>
    <xf numFmtId="0" fontId="6" fillId="3" borderId="15" xfId="16" applyBorder="1" applyAlignment="1">
      <alignment horizontal="center"/>
    </xf>
    <xf numFmtId="0" fontId="6" fillId="5" borderId="24" xfId="19" applyBorder="1" applyAlignment="1">
      <alignment horizontal="center"/>
    </xf>
    <xf numFmtId="0" fontId="1" fillId="0" borderId="19" xfId="0" applyFont="1" applyBorder="1" applyAlignment="1">
      <alignment/>
    </xf>
    <xf numFmtId="0" fontId="1" fillId="0" borderId="25" xfId="0" applyFont="1" applyBorder="1" applyAlignment="1">
      <alignment/>
    </xf>
    <xf numFmtId="0" fontId="1" fillId="0" borderId="25" xfId="0" applyFont="1" applyBorder="1" applyAlignment="1">
      <alignment horizontal="center"/>
    </xf>
    <xf numFmtId="0" fontId="1" fillId="0" borderId="20" xfId="0" applyFont="1" applyBorder="1" applyAlignment="1">
      <alignment/>
    </xf>
    <xf numFmtId="0" fontId="0" fillId="0" borderId="13" xfId="0" applyFont="1" applyBorder="1" applyAlignment="1">
      <alignment/>
    </xf>
    <xf numFmtId="0" fontId="6" fillId="3" borderId="16" xfId="16" applyBorder="1" applyAlignment="1">
      <alignment horizontal="center"/>
    </xf>
    <xf numFmtId="0" fontId="0" fillId="0" borderId="17" xfId="0" applyFont="1" applyBorder="1" applyAlignment="1">
      <alignment/>
    </xf>
    <xf numFmtId="0" fontId="0" fillId="0" borderId="0" xfId="0" applyBorder="1" applyAlignment="1">
      <alignment horizontal="center"/>
    </xf>
    <xf numFmtId="0" fontId="6" fillId="3" borderId="13" xfId="20" applyBorder="1" applyAlignment="1">
      <alignment horizontal="center"/>
    </xf>
    <xf numFmtId="0" fontId="6" fillId="3" borderId="23" xfId="20" applyBorder="1" applyAlignment="1">
      <alignment horizontal="center"/>
    </xf>
    <xf numFmtId="0" fontId="6" fillId="3" borderId="16" xfId="20"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0" fillId="0" borderId="0" xfId="0" applyAlignment="1">
      <alignment wrapText="1" shrinkToFit="1"/>
    </xf>
    <xf numFmtId="0" fontId="6" fillId="3" borderId="23" xfId="16" applyBorder="1" applyAlignment="1">
      <alignment horizontal="center"/>
    </xf>
    <xf numFmtId="0" fontId="1" fillId="0" borderId="20"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0]" xfId="43"/>
    <cellStyle name="Neutrale" xfId="44"/>
    <cellStyle name="Nota" xfId="45"/>
    <cellStyle name="Output" xfId="46"/>
    <cellStyle name="Percent" xfId="47"/>
    <cellStyle name="Testo avviso" xfId="48"/>
    <cellStyle name="Testo descrittivo" xfId="49"/>
    <cellStyle name="Titolo" xfId="50"/>
    <cellStyle name="Titolo 1" xfId="51"/>
    <cellStyle name="Titolo 2" xfId="52"/>
    <cellStyle name="Titolo 3" xfId="53"/>
    <cellStyle name="Titolo 4" xfId="54"/>
    <cellStyle name="Totale" xfId="55"/>
    <cellStyle name="Valore non valido" xfId="56"/>
    <cellStyle name="Valore valido" xfId="57"/>
    <cellStyle name="Currency" xfId="58"/>
    <cellStyle name="Currency [0]"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A43"/>
  <sheetViews>
    <sheetView showGridLines="0" zoomScalePageLayoutView="0" workbookViewId="0" topLeftCell="A1">
      <selection activeCell="A22" sqref="A22"/>
    </sheetView>
  </sheetViews>
  <sheetFormatPr defaultColWidth="11.00390625" defaultRowHeight="12.75"/>
  <cols>
    <col min="1" max="1" width="72.00390625" style="45" customWidth="1"/>
    <col min="2" max="16384" width="9.00390625" style="45" customWidth="1"/>
  </cols>
  <sheetData>
    <row r="1" ht="25.5">
      <c r="A1" s="45" t="s">
        <v>13</v>
      </c>
    </row>
    <row r="3" ht="39">
      <c r="A3" s="45" t="s">
        <v>14</v>
      </c>
    </row>
    <row r="5" ht="12.75">
      <c r="A5" s="45" t="s">
        <v>64</v>
      </c>
    </row>
    <row r="6" ht="12.75">
      <c r="A6" s="45" t="s">
        <v>65</v>
      </c>
    </row>
    <row r="7" ht="12.75" customHeight="1">
      <c r="A7" s="45" t="s">
        <v>66</v>
      </c>
    </row>
    <row r="8" ht="25.5">
      <c r="A8" s="45" t="s">
        <v>67</v>
      </c>
    </row>
    <row r="9" ht="25.5">
      <c r="A9" s="45" t="s">
        <v>68</v>
      </c>
    </row>
    <row r="10" ht="51.75">
      <c r="A10" s="45" t="s">
        <v>69</v>
      </c>
    </row>
    <row r="11" ht="25.5">
      <c r="A11" s="45" t="s">
        <v>9</v>
      </c>
    </row>
    <row r="12" ht="39">
      <c r="A12" s="45" t="s">
        <v>70</v>
      </c>
    </row>
    <row r="13" ht="12.75">
      <c r="A13" s="45" t="s">
        <v>71</v>
      </c>
    </row>
    <row r="14" ht="12.75">
      <c r="A14" s="45" t="s">
        <v>72</v>
      </c>
    </row>
    <row r="15" ht="12.75">
      <c r="A15" s="45" t="s">
        <v>73</v>
      </c>
    </row>
    <row r="17" ht="12.75">
      <c r="A17" s="45" t="s">
        <v>74</v>
      </c>
    </row>
    <row r="18" ht="12.75">
      <c r="A18" s="45" t="s">
        <v>75</v>
      </c>
    </row>
    <row r="20" ht="51.75">
      <c r="A20" s="45" t="s">
        <v>10</v>
      </c>
    </row>
    <row r="21" ht="64.5">
      <c r="A21" s="45" t="s">
        <v>1</v>
      </c>
    </row>
    <row r="23" ht="12.75">
      <c r="A23" s="45" t="s">
        <v>76</v>
      </c>
    </row>
    <row r="24" ht="12.75">
      <c r="A24" s="45" t="s">
        <v>5</v>
      </c>
    </row>
    <row r="25" ht="12.75">
      <c r="A25" s="45" t="s">
        <v>77</v>
      </c>
    </row>
    <row r="26" ht="12.75">
      <c r="A26" s="45" t="s">
        <v>78</v>
      </c>
    </row>
    <row r="28" ht="12.75">
      <c r="A28" s="45" t="s">
        <v>6</v>
      </c>
    </row>
    <row r="29" ht="12.75">
      <c r="A29" s="45" t="s">
        <v>79</v>
      </c>
    </row>
    <row r="30" ht="12.75">
      <c r="A30" s="45" t="s">
        <v>80</v>
      </c>
    </row>
    <row r="32" ht="25.5">
      <c r="A32" s="45" t="s">
        <v>15</v>
      </c>
    </row>
    <row r="33" ht="12.75">
      <c r="A33" s="45" t="s">
        <v>81</v>
      </c>
    </row>
    <row r="34" ht="90.75">
      <c r="A34" s="45" t="s">
        <v>2</v>
      </c>
    </row>
    <row r="36" ht="12.75">
      <c r="A36" s="45" t="s">
        <v>3</v>
      </c>
    </row>
    <row r="37" ht="12.75">
      <c r="A37" s="45" t="s">
        <v>7</v>
      </c>
    </row>
    <row r="38" ht="12.75">
      <c r="A38" s="45" t="s">
        <v>4</v>
      </c>
    </row>
    <row r="39" ht="12.75">
      <c r="A39" s="45" t="s">
        <v>12</v>
      </c>
    </row>
    <row r="40" ht="12.75">
      <c r="A40" s="45" t="s">
        <v>8</v>
      </c>
    </row>
    <row r="41" ht="51.75">
      <c r="A41" s="45" t="s">
        <v>11</v>
      </c>
    </row>
    <row r="43" ht="50.25" customHeight="1">
      <c r="A43" s="45" t="s">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K14"/>
  <sheetViews>
    <sheetView zoomScalePageLayoutView="0" workbookViewId="0" topLeftCell="A1">
      <selection activeCell="C2" sqref="C2"/>
    </sheetView>
  </sheetViews>
  <sheetFormatPr defaultColWidth="11.00390625" defaultRowHeight="12.75"/>
  <cols>
    <col min="1" max="1" width="3.125" style="0" customWidth="1"/>
    <col min="2" max="2" width="4.125" style="0" customWidth="1"/>
    <col min="3" max="3" width="10.25390625" style="4" customWidth="1"/>
    <col min="4" max="4" width="9.00390625" style="4" customWidth="1"/>
    <col min="5" max="16384" width="8.75390625" style="0" customWidth="1"/>
  </cols>
  <sheetData>
    <row r="1" ht="13.5" thickBot="1"/>
    <row r="2" spans="1:3" ht="13.5" thickBot="1">
      <c r="A2" s="5"/>
      <c r="C2" s="1" t="s">
        <v>16</v>
      </c>
    </row>
    <row r="3" spans="3:4" ht="12.75">
      <c r="C3"/>
      <c r="D3"/>
    </row>
    <row r="4" spans="3:7" ht="12.75">
      <c r="C4"/>
      <c r="D4" s="3" t="s">
        <v>19</v>
      </c>
      <c r="E4" s="3" t="s">
        <v>20</v>
      </c>
      <c r="F4" s="3" t="s">
        <v>30</v>
      </c>
      <c r="G4" s="6" t="s">
        <v>24</v>
      </c>
    </row>
    <row r="5" spans="3:7" ht="15">
      <c r="C5" s="2" t="s">
        <v>18</v>
      </c>
      <c r="D5" s="7">
        <v>1</v>
      </c>
      <c r="E5" s="8">
        <v>1</v>
      </c>
      <c r="F5" s="9">
        <v>51</v>
      </c>
      <c r="G5" s="19"/>
    </row>
    <row r="6" spans="3:7" ht="15">
      <c r="C6"/>
      <c r="D6" s="10">
        <v>-99</v>
      </c>
      <c r="E6" s="11">
        <v>99</v>
      </c>
      <c r="F6" s="12">
        <v>2079</v>
      </c>
      <c r="G6" s="4"/>
    </row>
    <row r="7" spans="3:7" ht="12.75">
      <c r="C7"/>
      <c r="E7" s="4"/>
      <c r="F7" s="4"/>
      <c r="G7" s="4"/>
    </row>
    <row r="8" spans="3:7" ht="15">
      <c r="C8" s="2" t="s">
        <v>21</v>
      </c>
      <c r="D8" s="13"/>
      <c r="E8" s="14"/>
      <c r="F8" s="4"/>
      <c r="G8" s="19"/>
    </row>
    <row r="9" spans="3:7" ht="15">
      <c r="C9"/>
      <c r="D9" s="15"/>
      <c r="E9" s="16"/>
      <c r="F9" s="4"/>
      <c r="G9" s="4"/>
    </row>
    <row r="10" spans="3:7" ht="12.75">
      <c r="C10"/>
      <c r="E10" s="4"/>
      <c r="F10" s="4"/>
      <c r="G10" s="4"/>
    </row>
    <row r="11" spans="3:11" ht="15">
      <c r="C11" s="2" t="s">
        <v>22</v>
      </c>
      <c r="D11" s="13"/>
      <c r="E11" s="14"/>
      <c r="F11" s="4"/>
      <c r="G11" s="19"/>
      <c r="K11" s="4"/>
    </row>
    <row r="12" spans="3:11" ht="15">
      <c r="C12"/>
      <c r="D12" s="15"/>
      <c r="E12" s="16"/>
      <c r="F12" s="4"/>
      <c r="G12" s="4"/>
      <c r="K12" s="4"/>
    </row>
    <row r="13" spans="3:11" ht="12.75">
      <c r="C13"/>
      <c r="E13" s="4"/>
      <c r="F13" s="4"/>
      <c r="G13" s="4"/>
      <c r="K13" s="4"/>
    </row>
    <row r="14" spans="3:7" ht="15">
      <c r="C14" s="2" t="s">
        <v>23</v>
      </c>
      <c r="D14" s="17"/>
      <c r="E14" s="18"/>
      <c r="F14" s="4"/>
      <c r="G14" s="4"/>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sheetData>
  <sheetProtection/>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2:K14"/>
  <sheetViews>
    <sheetView zoomScalePageLayoutView="0" workbookViewId="0" topLeftCell="A1">
      <selection activeCell="G8" sqref="G8"/>
    </sheetView>
  </sheetViews>
  <sheetFormatPr defaultColWidth="11.00390625" defaultRowHeight="12.75"/>
  <cols>
    <col min="1" max="1" width="3.125" style="0" customWidth="1"/>
    <col min="2" max="2" width="4.125" style="0" customWidth="1"/>
    <col min="3" max="3" width="10.25390625" style="4" customWidth="1"/>
    <col min="4" max="4" width="9.00390625" style="4" customWidth="1"/>
    <col min="5" max="16384" width="8.75390625" style="0" customWidth="1"/>
  </cols>
  <sheetData>
    <row r="1" ht="13.5" thickBot="1"/>
    <row r="2" spans="1:3" ht="13.5" thickBot="1">
      <c r="A2" s="5"/>
      <c r="C2" s="1" t="s">
        <v>16</v>
      </c>
    </row>
    <row r="3" spans="3:4" ht="12.75">
      <c r="C3"/>
      <c r="D3"/>
    </row>
    <row r="4" spans="3:7" ht="12.75">
      <c r="C4"/>
      <c r="D4" s="3" t="s">
        <v>19</v>
      </c>
      <c r="E4" s="3" t="s">
        <v>20</v>
      </c>
      <c r="F4" s="3" t="s">
        <v>30</v>
      </c>
      <c r="G4" s="6" t="s">
        <v>24</v>
      </c>
    </row>
    <row r="5" spans="3:7" ht="15">
      <c r="C5" s="2" t="s">
        <v>18</v>
      </c>
      <c r="D5" s="7">
        <v>1</v>
      </c>
      <c r="E5" s="8">
        <v>1</v>
      </c>
      <c r="F5" s="9">
        <v>46</v>
      </c>
      <c r="G5" s="19">
        <f>MDETERM(D5:E6)</f>
        <v>198</v>
      </c>
    </row>
    <row r="6" spans="3:7" ht="15">
      <c r="C6"/>
      <c r="D6" s="10">
        <v>-99</v>
      </c>
      <c r="E6" s="11">
        <v>99</v>
      </c>
      <c r="F6" s="12">
        <v>2178</v>
      </c>
      <c r="G6" s="4"/>
    </row>
    <row r="7" spans="3:7" ht="12.75">
      <c r="C7"/>
      <c r="E7" s="4"/>
      <c r="F7" s="4"/>
      <c r="G7" s="4"/>
    </row>
    <row r="8" spans="3:7" ht="15">
      <c r="C8" s="2" t="s">
        <v>21</v>
      </c>
      <c r="D8" s="13">
        <f>F5</f>
        <v>46</v>
      </c>
      <c r="E8" s="14">
        <f>E5</f>
        <v>1</v>
      </c>
      <c r="F8" s="4"/>
      <c r="G8" s="19">
        <f>MDETERM(D8:E9)</f>
        <v>2376</v>
      </c>
    </row>
    <row r="9" spans="3:7" ht="15">
      <c r="C9"/>
      <c r="D9" s="15">
        <f>F6</f>
        <v>2178</v>
      </c>
      <c r="E9" s="16">
        <f>E6</f>
        <v>99</v>
      </c>
      <c r="F9" s="4"/>
      <c r="G9" s="4"/>
    </row>
    <row r="10" spans="3:7" ht="12.75">
      <c r="C10"/>
      <c r="E10" s="4"/>
      <c r="F10" s="4"/>
      <c r="G10" s="4"/>
    </row>
    <row r="11" spans="3:11" ht="15">
      <c r="C11" s="2" t="s">
        <v>22</v>
      </c>
      <c r="D11" s="13">
        <f>D5</f>
        <v>1</v>
      </c>
      <c r="E11" s="14">
        <f>F5</f>
        <v>46</v>
      </c>
      <c r="F11" s="4"/>
      <c r="G11" s="19">
        <f>MDETERM(D11:E12)</f>
        <v>6732</v>
      </c>
      <c r="K11" s="4"/>
    </row>
    <row r="12" spans="3:11" ht="15">
      <c r="C12"/>
      <c r="D12" s="15">
        <f>D6</f>
        <v>-99</v>
      </c>
      <c r="E12" s="16">
        <f>F6</f>
        <v>2178</v>
      </c>
      <c r="F12" s="4"/>
      <c r="G12" s="4"/>
      <c r="K12" s="4"/>
    </row>
    <row r="13" spans="3:11" ht="12.75">
      <c r="C13"/>
      <c r="E13" s="4"/>
      <c r="F13" s="4"/>
      <c r="G13" s="4"/>
      <c r="K13" s="4"/>
    </row>
    <row r="14" spans="3:7" ht="15">
      <c r="C14" s="2" t="s">
        <v>23</v>
      </c>
      <c r="D14" s="17">
        <f>IF(G5=0,IF(G8=0,"Indeterm","Impossibile"),G8/G5)</f>
        <v>12</v>
      </c>
      <c r="E14" s="18">
        <f>IF(G5=0,IF(G11=0,"Indeterm","Impossibile"),G11/G5)</f>
        <v>34</v>
      </c>
      <c r="F14" s="4"/>
      <c r="G14" s="4"/>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K21"/>
  <sheetViews>
    <sheetView zoomScalePageLayoutView="0" workbookViewId="0" topLeftCell="A1">
      <selection activeCell="D21" sqref="D21"/>
    </sheetView>
  </sheetViews>
  <sheetFormatPr defaultColWidth="11.00390625" defaultRowHeight="12.75"/>
  <cols>
    <col min="1" max="1" width="3.125" style="0" customWidth="1"/>
    <col min="2" max="2" width="4.125" style="0" customWidth="1"/>
    <col min="3" max="3" width="10.25390625" style="4" customWidth="1"/>
    <col min="4" max="4" width="9.00390625" style="4" customWidth="1"/>
    <col min="5" max="16384" width="8.75390625" style="0" customWidth="1"/>
  </cols>
  <sheetData>
    <row r="1" ht="13.5" thickBot="1"/>
    <row r="2" spans="1:3" ht="13.5" thickBot="1">
      <c r="A2" s="5"/>
      <c r="C2" s="1" t="s">
        <v>16</v>
      </c>
    </row>
    <row r="3" spans="3:4" ht="12.75">
      <c r="C3"/>
      <c r="D3"/>
    </row>
    <row r="4" spans="3:8" ht="12.75">
      <c r="C4"/>
      <c r="D4" s="3" t="s">
        <v>19</v>
      </c>
      <c r="E4" s="3" t="s">
        <v>20</v>
      </c>
      <c r="F4" s="3" t="s">
        <v>26</v>
      </c>
      <c r="G4" s="3" t="s">
        <v>30</v>
      </c>
      <c r="H4" s="6" t="s">
        <v>24</v>
      </c>
    </row>
    <row r="5" spans="3:8" ht="15">
      <c r="C5" s="2" t="s">
        <v>18</v>
      </c>
      <c r="D5" s="7">
        <v>3</v>
      </c>
      <c r="E5" s="8">
        <v>1</v>
      </c>
      <c r="F5" s="8">
        <v>1</v>
      </c>
      <c r="G5" s="9">
        <v>7000</v>
      </c>
      <c r="H5" s="4"/>
    </row>
    <row r="6" spans="3:8" ht="15">
      <c r="C6"/>
      <c r="D6" s="22">
        <v>4</v>
      </c>
      <c r="E6" s="20">
        <v>-1</v>
      </c>
      <c r="F6" s="20">
        <v>-1</v>
      </c>
      <c r="G6" s="25">
        <v>0</v>
      </c>
      <c r="H6" s="19"/>
    </row>
    <row r="7" spans="3:8" ht="15">
      <c r="C7"/>
      <c r="D7" s="10">
        <v>1</v>
      </c>
      <c r="E7" s="11">
        <v>1</v>
      </c>
      <c r="F7" s="11">
        <v>2</v>
      </c>
      <c r="G7" s="12">
        <v>7250</v>
      </c>
      <c r="H7" s="4"/>
    </row>
    <row r="8" ht="12.75"/>
    <row r="9" spans="3:7" ht="15">
      <c r="C9" s="2" t="s">
        <v>21</v>
      </c>
      <c r="D9" s="13"/>
      <c r="E9" s="27"/>
      <c r="F9" s="14"/>
      <c r="G9" s="4"/>
    </row>
    <row r="10" spans="3:8" ht="15">
      <c r="C10"/>
      <c r="D10" s="28"/>
      <c r="E10" s="26"/>
      <c r="F10" s="29"/>
      <c r="G10" s="4"/>
      <c r="H10" s="19"/>
    </row>
    <row r="11" spans="4:11" ht="15">
      <c r="D11" s="15"/>
      <c r="E11" s="30"/>
      <c r="F11" s="16"/>
      <c r="K11" s="4"/>
    </row>
    <row r="12" spans="3:11" ht="12.75">
      <c r="C12"/>
      <c r="E12" s="4"/>
      <c r="G12" s="4"/>
      <c r="H12" s="4"/>
      <c r="K12" s="4"/>
    </row>
    <row r="13" spans="3:11" ht="15">
      <c r="C13" s="2" t="s">
        <v>22</v>
      </c>
      <c r="D13" s="13"/>
      <c r="E13" s="27"/>
      <c r="F13" s="14"/>
      <c r="G13" s="4"/>
      <c r="K13" s="4"/>
    </row>
    <row r="14" spans="3:8" ht="15">
      <c r="C14"/>
      <c r="D14" s="28"/>
      <c r="E14" s="26"/>
      <c r="F14" s="29"/>
      <c r="G14" s="4"/>
      <c r="H14" s="19"/>
    </row>
    <row r="15" spans="4:6" ht="15">
      <c r="D15" s="15"/>
      <c r="E15" s="30"/>
      <c r="F15" s="16"/>
    </row>
    <row r="16" ht="12.75"/>
    <row r="17" spans="3:7" ht="15">
      <c r="C17" s="2" t="s">
        <v>27</v>
      </c>
      <c r="D17" s="13"/>
      <c r="E17" s="27"/>
      <c r="F17" s="14"/>
      <c r="G17" s="4"/>
    </row>
    <row r="18" spans="3:8" ht="15">
      <c r="C18"/>
      <c r="D18" s="28"/>
      <c r="E18" s="26"/>
      <c r="F18" s="29"/>
      <c r="G18" s="4"/>
      <c r="H18" s="19"/>
    </row>
    <row r="19" spans="4:6" ht="13.5">
      <c r="D19" s="15"/>
      <c r="E19" s="30"/>
      <c r="F19" s="16"/>
    </row>
    <row r="21" spans="3:6" ht="13.5">
      <c r="C21" s="2" t="s">
        <v>23</v>
      </c>
      <c r="D21" s="31"/>
      <c r="E21" s="31"/>
      <c r="F21" s="31"/>
    </row>
  </sheetData>
  <sheetProtection/>
  <printOptions/>
  <pageMargins left="0.7" right="0.7" top="0.75" bottom="0.75" header="0.3" footer="0.3"/>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2:K21"/>
  <sheetViews>
    <sheetView zoomScalePageLayoutView="0" workbookViewId="0" topLeftCell="A1">
      <selection activeCell="D14" sqref="D14"/>
    </sheetView>
  </sheetViews>
  <sheetFormatPr defaultColWidth="11.00390625" defaultRowHeight="12.75"/>
  <cols>
    <col min="1" max="1" width="3.125" style="0" customWidth="1"/>
    <col min="2" max="2" width="4.125" style="0" customWidth="1"/>
    <col min="3" max="3" width="10.25390625" style="4" customWidth="1"/>
    <col min="4" max="4" width="9.00390625" style="4" customWidth="1"/>
    <col min="5" max="16384" width="8.75390625" style="0" customWidth="1"/>
  </cols>
  <sheetData>
    <row r="1" ht="13.5" thickBot="1"/>
    <row r="2" spans="1:3" ht="13.5" thickBot="1">
      <c r="A2" s="5"/>
      <c r="C2" s="1" t="s">
        <v>16</v>
      </c>
    </row>
    <row r="3" spans="3:4" ht="12.75">
      <c r="C3"/>
      <c r="D3"/>
    </row>
    <row r="4" spans="3:8" ht="12.75">
      <c r="C4"/>
      <c r="D4" s="3" t="s">
        <v>19</v>
      </c>
      <c r="E4" s="3" t="s">
        <v>20</v>
      </c>
      <c r="F4" s="3" t="s">
        <v>26</v>
      </c>
      <c r="G4" s="3" t="s">
        <v>30</v>
      </c>
      <c r="H4" s="6" t="s">
        <v>24</v>
      </c>
    </row>
    <row r="5" spans="3:8" ht="15">
      <c r="C5" s="2" t="s">
        <v>18</v>
      </c>
      <c r="D5" s="7">
        <v>3</v>
      </c>
      <c r="E5" s="8">
        <v>1</v>
      </c>
      <c r="F5" s="8">
        <v>1</v>
      </c>
      <c r="G5" s="9">
        <v>7000</v>
      </c>
      <c r="H5" s="4"/>
    </row>
    <row r="6" spans="3:8" ht="15">
      <c r="C6"/>
      <c r="D6" s="22">
        <v>4</v>
      </c>
      <c r="E6" s="20">
        <v>-1</v>
      </c>
      <c r="F6" s="20">
        <v>-1</v>
      </c>
      <c r="G6" s="25">
        <v>0</v>
      </c>
      <c r="H6" s="19">
        <f>MDETERM(D5:F7)</f>
        <v>-7</v>
      </c>
    </row>
    <row r="7" spans="3:8" ht="15">
      <c r="C7"/>
      <c r="D7" s="10">
        <v>1</v>
      </c>
      <c r="E7" s="11">
        <v>1</v>
      </c>
      <c r="F7" s="11">
        <v>2</v>
      </c>
      <c r="G7" s="12">
        <v>7250</v>
      </c>
      <c r="H7" s="4"/>
    </row>
    <row r="8" ht="12.75"/>
    <row r="9" spans="3:7" ht="15">
      <c r="C9" s="2" t="s">
        <v>21</v>
      </c>
      <c r="D9" s="13">
        <f>G5</f>
        <v>7000</v>
      </c>
      <c r="E9" s="27">
        <f aca="true" t="shared" si="0" ref="E9:F11">E5</f>
        <v>1</v>
      </c>
      <c r="F9" s="14">
        <f t="shared" si="0"/>
        <v>1</v>
      </c>
      <c r="G9" s="4"/>
    </row>
    <row r="10" spans="3:8" ht="15">
      <c r="C10"/>
      <c r="D10" s="28">
        <f>G6</f>
        <v>0</v>
      </c>
      <c r="E10" s="26">
        <f t="shared" si="0"/>
        <v>-1</v>
      </c>
      <c r="F10" s="29">
        <f t="shared" si="0"/>
        <v>-1</v>
      </c>
      <c r="G10" s="4"/>
      <c r="H10" s="19">
        <f>MDETERM(D9:F11)</f>
        <v>-7000</v>
      </c>
    </row>
    <row r="11" spans="4:11" ht="15">
      <c r="D11" s="15">
        <f>G7</f>
        <v>7250</v>
      </c>
      <c r="E11" s="30">
        <f t="shared" si="0"/>
        <v>1</v>
      </c>
      <c r="F11" s="16">
        <f t="shared" si="0"/>
        <v>2</v>
      </c>
      <c r="K11" s="4"/>
    </row>
    <row r="12" spans="3:11" ht="12.75">
      <c r="C12"/>
      <c r="E12" s="4"/>
      <c r="G12" s="4"/>
      <c r="H12" s="4"/>
      <c r="K12" s="4"/>
    </row>
    <row r="13" spans="3:11" ht="15">
      <c r="C13" s="2" t="s">
        <v>22</v>
      </c>
      <c r="D13" s="13">
        <f>D5</f>
        <v>3</v>
      </c>
      <c r="E13" s="27">
        <f>G5</f>
        <v>7000</v>
      </c>
      <c r="F13" s="14">
        <f>F5</f>
        <v>1</v>
      </c>
      <c r="G13" s="4"/>
      <c r="K13" s="4"/>
    </row>
    <row r="14" spans="3:8" ht="15">
      <c r="C14"/>
      <c r="D14" s="46">
        <f>D6</f>
        <v>4</v>
      </c>
      <c r="E14" s="26">
        <f>G6</f>
        <v>0</v>
      </c>
      <c r="F14" s="29">
        <f>F6</f>
        <v>-1</v>
      </c>
      <c r="G14" s="4"/>
      <c r="H14" s="19">
        <f>MDETERM(D13:F15)</f>
        <v>-12250.000000000004</v>
      </c>
    </row>
    <row r="15" spans="4:6" ht="15">
      <c r="D15" s="15">
        <f>D7</f>
        <v>1</v>
      </c>
      <c r="E15" s="30">
        <f>G7</f>
        <v>7250</v>
      </c>
      <c r="F15" s="16">
        <f>F7</f>
        <v>2</v>
      </c>
    </row>
    <row r="16" ht="12.75"/>
    <row r="17" spans="3:7" ht="15">
      <c r="C17" s="2" t="s">
        <v>27</v>
      </c>
      <c r="D17" s="13">
        <f aca="true" t="shared" si="1" ref="D17:E19">D5</f>
        <v>3</v>
      </c>
      <c r="E17" s="27">
        <f t="shared" si="1"/>
        <v>1</v>
      </c>
      <c r="F17" s="14">
        <f>G5</f>
        <v>7000</v>
      </c>
      <c r="G17" s="4"/>
    </row>
    <row r="18" spans="3:8" ht="15">
      <c r="C18"/>
      <c r="D18" s="28">
        <f t="shared" si="1"/>
        <v>4</v>
      </c>
      <c r="E18" s="26">
        <f t="shared" si="1"/>
        <v>-1</v>
      </c>
      <c r="F18" s="29">
        <f>G6</f>
        <v>0</v>
      </c>
      <c r="G18" s="4"/>
      <c r="H18" s="19">
        <f>MDETERM(D17:F19)</f>
        <v>-15750</v>
      </c>
    </row>
    <row r="19" spans="4:6" ht="13.5">
      <c r="D19" s="15">
        <f t="shared" si="1"/>
        <v>1</v>
      </c>
      <c r="E19" s="30">
        <f t="shared" si="1"/>
        <v>1</v>
      </c>
      <c r="F19" s="16">
        <f>G7</f>
        <v>7250</v>
      </c>
    </row>
    <row r="21" spans="3:6" ht="13.5">
      <c r="C21" s="2" t="s">
        <v>23</v>
      </c>
      <c r="D21" s="31">
        <f>IF(H6=0,IF(H10=0,"Indeterm","Impossibile"),H10/H6)</f>
        <v>1000</v>
      </c>
      <c r="E21" s="31">
        <f>IF(H6=0,IF(H14=0,"Indeterm","Impossibile"),H14/H6)</f>
        <v>1750.0000000000005</v>
      </c>
      <c r="F21" s="31">
        <f>IF(H6=0,IF(H18=0,"Indeterm","Impossibile"),H18/H6)</f>
        <v>2250</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2:K31"/>
  <sheetViews>
    <sheetView tabSelected="1" zoomScalePageLayoutView="0" workbookViewId="0" topLeftCell="A1">
      <selection activeCell="F4" sqref="F4"/>
    </sheetView>
  </sheetViews>
  <sheetFormatPr defaultColWidth="11.00390625" defaultRowHeight="12.75"/>
  <cols>
    <col min="1" max="1" width="3.125" style="0" customWidth="1"/>
    <col min="2" max="2" width="4.125" style="0" customWidth="1"/>
    <col min="3" max="3" width="10.25390625" style="4" customWidth="1"/>
    <col min="4" max="4" width="6.875" style="4" customWidth="1"/>
    <col min="5" max="9" width="6.875" style="0" customWidth="1"/>
    <col min="10" max="16384" width="8.75390625" style="0" customWidth="1"/>
  </cols>
  <sheetData>
    <row r="1" ht="13.5" thickBot="1"/>
    <row r="2" spans="1:3" ht="13.5" thickBot="1">
      <c r="A2" s="5"/>
      <c r="C2" s="1" t="s">
        <v>16</v>
      </c>
    </row>
    <row r="3" spans="3:10" ht="12.75">
      <c r="C3"/>
      <c r="D3" s="32" t="s">
        <v>62</v>
      </c>
      <c r="E3" s="33"/>
      <c r="F3" s="34">
        <v>4</v>
      </c>
      <c r="G3" s="33" t="s">
        <v>63</v>
      </c>
      <c r="H3" s="33"/>
      <c r="I3" s="34" t="str">
        <f>F3&amp;" incognite"</f>
        <v>4 incognite</v>
      </c>
      <c r="J3" s="35"/>
    </row>
    <row r="4" spans="3:10" ht="12.75">
      <c r="C4"/>
      <c r="D4" s="43"/>
      <c r="E4" s="43"/>
      <c r="F4" s="44"/>
      <c r="G4" s="43"/>
      <c r="H4" s="43"/>
      <c r="I4" s="44"/>
      <c r="J4" s="43"/>
    </row>
    <row r="5" spans="3:9" ht="12.75">
      <c r="C5"/>
      <c r="D5" s="3" t="s">
        <v>19</v>
      </c>
      <c r="E5" s="3" t="s">
        <v>20</v>
      </c>
      <c r="F5" s="3" t="s">
        <v>26</v>
      </c>
      <c r="G5" s="3" t="s">
        <v>25</v>
      </c>
      <c r="H5" s="3" t="s">
        <v>30</v>
      </c>
      <c r="I5" s="6" t="s">
        <v>24</v>
      </c>
    </row>
    <row r="6" spans="3:9" ht="15">
      <c r="C6" s="2" t="s">
        <v>18</v>
      </c>
      <c r="D6" s="7">
        <v>6</v>
      </c>
      <c r="E6" s="8">
        <v>5</v>
      </c>
      <c r="F6" s="8">
        <v>6</v>
      </c>
      <c r="G6" s="8">
        <v>3</v>
      </c>
      <c r="H6" s="21">
        <v>3500</v>
      </c>
      <c r="I6" s="4"/>
    </row>
    <row r="7" spans="3:9" ht="15">
      <c r="C7"/>
      <c r="D7" s="22">
        <v>0</v>
      </c>
      <c r="E7" s="20">
        <v>4</v>
      </c>
      <c r="F7" s="20">
        <v>5</v>
      </c>
      <c r="G7" s="20">
        <v>2</v>
      </c>
      <c r="H7" s="23">
        <v>2230</v>
      </c>
      <c r="I7" s="4"/>
    </row>
    <row r="8" spans="3:9" ht="15">
      <c r="C8"/>
      <c r="D8" s="22">
        <v>4</v>
      </c>
      <c r="E8" s="20">
        <v>4</v>
      </c>
      <c r="F8" s="20">
        <v>4</v>
      </c>
      <c r="G8" s="20">
        <v>0</v>
      </c>
      <c r="H8" s="23">
        <v>1880</v>
      </c>
      <c r="I8" s="19">
        <f>MDETERM(D6:CHOOSE($F$3,D6,E7,F8,G9))</f>
        <v>-96</v>
      </c>
    </row>
    <row r="9" spans="4:8" ht="15">
      <c r="D9" s="10">
        <v>3</v>
      </c>
      <c r="E9" s="11">
        <v>3</v>
      </c>
      <c r="F9" s="11">
        <v>2</v>
      </c>
      <c r="G9" s="11">
        <v>2</v>
      </c>
      <c r="H9" s="24">
        <v>1860</v>
      </c>
    </row>
    <row r="10" ht="12.75"/>
    <row r="11" spans="3:8" ht="15">
      <c r="C11" s="2" t="s">
        <v>21</v>
      </c>
      <c r="D11" s="13">
        <f>H6</f>
        <v>3500</v>
      </c>
      <c r="E11" s="27">
        <f aca="true" t="shared" si="0" ref="E11:G14">E6</f>
        <v>5</v>
      </c>
      <c r="F11" s="27">
        <f t="shared" si="0"/>
        <v>6</v>
      </c>
      <c r="G11" s="14">
        <f t="shared" si="0"/>
        <v>3</v>
      </c>
      <c r="H11" s="4"/>
    </row>
    <row r="12" spans="3:11" ht="15">
      <c r="C12"/>
      <c r="D12" s="28">
        <f>H7</f>
        <v>2230</v>
      </c>
      <c r="E12" s="26">
        <f t="shared" si="0"/>
        <v>4</v>
      </c>
      <c r="F12" s="26">
        <f t="shared" si="0"/>
        <v>5</v>
      </c>
      <c r="G12" s="29">
        <f t="shared" si="0"/>
        <v>2</v>
      </c>
      <c r="H12" s="4"/>
      <c r="K12" s="4"/>
    </row>
    <row r="13" spans="4:11" ht="15">
      <c r="D13" s="28">
        <f>H8</f>
        <v>1880</v>
      </c>
      <c r="E13" s="26">
        <f t="shared" si="0"/>
        <v>4</v>
      </c>
      <c r="F13" s="26">
        <f t="shared" si="0"/>
        <v>4</v>
      </c>
      <c r="G13" s="29">
        <f t="shared" si="0"/>
        <v>0</v>
      </c>
      <c r="I13" s="19">
        <f>MDETERM(D11:CHOOSE($F$3,D11,E12,F13,G14))</f>
        <v>-9599.999999999996</v>
      </c>
      <c r="K13" s="4"/>
    </row>
    <row r="14" spans="4:11" ht="15">
      <c r="D14" s="15">
        <f>H9</f>
        <v>1860</v>
      </c>
      <c r="E14" s="30">
        <f t="shared" si="0"/>
        <v>3</v>
      </c>
      <c r="F14" s="30">
        <f t="shared" si="0"/>
        <v>2</v>
      </c>
      <c r="G14" s="16">
        <f t="shared" si="0"/>
        <v>2</v>
      </c>
      <c r="K14" s="4"/>
    </row>
    <row r="15" ht="12.75"/>
    <row r="16" spans="3:8" ht="15">
      <c r="C16" s="2" t="s">
        <v>22</v>
      </c>
      <c r="D16" s="13">
        <f>D6</f>
        <v>6</v>
      </c>
      <c r="E16" s="27">
        <f>H6</f>
        <v>3500</v>
      </c>
      <c r="F16" s="27">
        <f aca="true" t="shared" si="1" ref="F16:G19">F6</f>
        <v>6</v>
      </c>
      <c r="G16" s="14">
        <f t="shared" si="1"/>
        <v>3</v>
      </c>
      <c r="H16" s="4"/>
    </row>
    <row r="17" spans="3:8" ht="15">
      <c r="C17"/>
      <c r="D17" s="28">
        <f>D7</f>
        <v>0</v>
      </c>
      <c r="E17" s="26">
        <f>H7</f>
        <v>2230</v>
      </c>
      <c r="F17" s="26">
        <f t="shared" si="1"/>
        <v>5</v>
      </c>
      <c r="G17" s="29">
        <f t="shared" si="1"/>
        <v>2</v>
      </c>
      <c r="H17" s="4"/>
    </row>
    <row r="18" spans="4:9" ht="15">
      <c r="D18" s="28">
        <f>D8</f>
        <v>4</v>
      </c>
      <c r="E18" s="26">
        <f>H8</f>
        <v>1880</v>
      </c>
      <c r="F18" s="26">
        <f t="shared" si="1"/>
        <v>4</v>
      </c>
      <c r="G18" s="29">
        <f t="shared" si="1"/>
        <v>0</v>
      </c>
      <c r="I18" s="19">
        <f>MDETERM(D16:CHOOSE($F$3,D16,E17,F18,G19))</f>
        <v>-21120.00000000001</v>
      </c>
    </row>
    <row r="19" spans="4:7" ht="15">
      <c r="D19" s="15">
        <f>D9</f>
        <v>3</v>
      </c>
      <c r="E19" s="30">
        <f>H9</f>
        <v>1860</v>
      </c>
      <c r="F19" s="30">
        <f t="shared" si="1"/>
        <v>2</v>
      </c>
      <c r="G19" s="16">
        <f t="shared" si="1"/>
        <v>2</v>
      </c>
    </row>
    <row r="20" ht="12.75">
      <c r="G20" s="4"/>
    </row>
    <row r="21" spans="3:8" ht="15">
      <c r="C21" s="2" t="s">
        <v>27</v>
      </c>
      <c r="D21" s="13">
        <f aca="true" t="shared" si="2" ref="D21:E24">D6</f>
        <v>6</v>
      </c>
      <c r="E21" s="27">
        <f t="shared" si="2"/>
        <v>5</v>
      </c>
      <c r="F21" s="27">
        <f>H6</f>
        <v>3500</v>
      </c>
      <c r="G21" s="14">
        <f>G6</f>
        <v>3</v>
      </c>
      <c r="H21" s="4"/>
    </row>
    <row r="22" spans="3:8" ht="15">
      <c r="C22"/>
      <c r="D22" s="28">
        <f t="shared" si="2"/>
        <v>0</v>
      </c>
      <c r="E22" s="26">
        <f t="shared" si="2"/>
        <v>4</v>
      </c>
      <c r="F22" s="26">
        <f>H7</f>
        <v>2230</v>
      </c>
      <c r="G22" s="29">
        <f>G7</f>
        <v>2</v>
      </c>
      <c r="H22" s="4"/>
    </row>
    <row r="23" spans="4:9" ht="15">
      <c r="D23" s="28">
        <f t="shared" si="2"/>
        <v>4</v>
      </c>
      <c r="E23" s="26">
        <f t="shared" si="2"/>
        <v>4</v>
      </c>
      <c r="F23" s="26">
        <f>H8</f>
        <v>1880</v>
      </c>
      <c r="G23" s="29">
        <f>G8</f>
        <v>0</v>
      </c>
      <c r="I23" s="19">
        <f>MDETERM(D21:CHOOSE($F$3,D21,E22,F23,G24))</f>
        <v>-14400</v>
      </c>
    </row>
    <row r="24" spans="4:7" ht="13.5">
      <c r="D24" s="15">
        <f t="shared" si="2"/>
        <v>3</v>
      </c>
      <c r="E24" s="30">
        <f t="shared" si="2"/>
        <v>3</v>
      </c>
      <c r="F24" s="30">
        <f>H9</f>
        <v>1860</v>
      </c>
      <c r="G24" s="16">
        <f>G9</f>
        <v>2</v>
      </c>
    </row>
    <row r="26" spans="3:8" ht="13.5">
      <c r="C26" s="2" t="s">
        <v>28</v>
      </c>
      <c r="D26" s="13">
        <f aca="true" t="shared" si="3" ref="D26:F29">D6</f>
        <v>6</v>
      </c>
      <c r="E26" s="27">
        <f t="shared" si="3"/>
        <v>5</v>
      </c>
      <c r="F26" s="27">
        <f t="shared" si="3"/>
        <v>6</v>
      </c>
      <c r="G26" s="14">
        <f>H6</f>
        <v>3500</v>
      </c>
      <c r="H26" s="4"/>
    </row>
    <row r="27" spans="3:8" ht="13.5">
      <c r="C27"/>
      <c r="D27" s="28">
        <f t="shared" si="3"/>
        <v>0</v>
      </c>
      <c r="E27" s="26">
        <f t="shared" si="3"/>
        <v>4</v>
      </c>
      <c r="F27" s="26">
        <f t="shared" si="3"/>
        <v>5</v>
      </c>
      <c r="G27" s="29">
        <f>H7</f>
        <v>2230</v>
      </c>
      <c r="H27" s="4"/>
    </row>
    <row r="28" spans="4:9" ht="13.5">
      <c r="D28" s="28">
        <f t="shared" si="3"/>
        <v>4</v>
      </c>
      <c r="E28" s="26">
        <f t="shared" si="3"/>
        <v>4</v>
      </c>
      <c r="F28" s="26">
        <f t="shared" si="3"/>
        <v>4</v>
      </c>
      <c r="G28" s="29">
        <f>H8</f>
        <v>1880</v>
      </c>
      <c r="I28" s="19">
        <f>MDETERM(D26:CHOOSE($F$3,D26,E27,F28,G29))</f>
        <v>-28799.999999999996</v>
      </c>
    </row>
    <row r="29" spans="4:7" ht="13.5">
      <c r="D29" s="15">
        <f t="shared" si="3"/>
        <v>3</v>
      </c>
      <c r="E29" s="30">
        <f t="shared" si="3"/>
        <v>3</v>
      </c>
      <c r="F29" s="30">
        <f t="shared" si="3"/>
        <v>2</v>
      </c>
      <c r="G29" s="16">
        <f>H9</f>
        <v>1860</v>
      </c>
    </row>
    <row r="31" spans="3:7" ht="13.5">
      <c r="C31" s="2" t="s">
        <v>23</v>
      </c>
      <c r="D31" s="31">
        <f>IF(F3&lt;1,"-",IF(I8=0,IF(I13=0,"Indeterm","Impossibile"),I13/I8))</f>
        <v>99.99999999999996</v>
      </c>
      <c r="E31" s="31">
        <f>IF(F3&lt;2,"-",IF(I8=0,IF(I18=0,"Indeterm","Impossibile"),I18/I8))</f>
        <v>220.0000000000001</v>
      </c>
      <c r="F31" s="31">
        <f>IF(F3&lt;3,"-",IF(I8=0,IF(I23=0,"Indeterm","Impossibile"),I23/I8))</f>
        <v>150</v>
      </c>
      <c r="G31" s="31">
        <f>IF(F3&lt;4,"-",IF(I8=0,IF(I28=0,"Indeterm","Impossibile"),I28/I8))</f>
        <v>299.99999999999994</v>
      </c>
    </row>
  </sheetData>
  <sheetProtection/>
  <printOptions/>
  <pageMargins left="0.7" right="0.7" top="0.75" bottom="0.75" header="0.3" footer="0.3"/>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dimension ref="A2:O129"/>
  <sheetViews>
    <sheetView zoomScalePageLayoutView="0" workbookViewId="0" topLeftCell="A1">
      <selection activeCell="D1" sqref="D1"/>
    </sheetView>
  </sheetViews>
  <sheetFormatPr defaultColWidth="11.00390625" defaultRowHeight="12.75"/>
  <cols>
    <col min="1" max="1" width="3.125" style="0" customWidth="1"/>
    <col min="2" max="2" width="4.125" style="0" customWidth="1"/>
    <col min="3" max="3" width="10.25390625" style="4" customWidth="1"/>
    <col min="4" max="4" width="6.75390625" style="4" customWidth="1"/>
    <col min="5" max="13" width="6.75390625" style="0" customWidth="1"/>
    <col min="14" max="14" width="9.875" style="0" customWidth="1"/>
    <col min="15" max="15" width="6.75390625" style="0" customWidth="1"/>
    <col min="16" max="16384" width="8.75390625" style="0" customWidth="1"/>
  </cols>
  <sheetData>
    <row r="1" ht="13.5" thickBot="1"/>
    <row r="2" spans="1:3" ht="13.5" thickBot="1">
      <c r="A2" s="5"/>
      <c r="C2" s="1" t="s">
        <v>16</v>
      </c>
    </row>
    <row r="3" spans="3:10" ht="12.75">
      <c r="C3"/>
      <c r="D3" s="32" t="s">
        <v>62</v>
      </c>
      <c r="E3" s="33"/>
      <c r="F3" s="47">
        <v>10</v>
      </c>
      <c r="G3" s="33" t="s">
        <v>63</v>
      </c>
      <c r="H3" s="33"/>
      <c r="I3" s="34" t="str">
        <f>F3&amp;" incognite"</f>
        <v>10 incognite</v>
      </c>
      <c r="J3" s="35"/>
    </row>
    <row r="4" spans="3:4" ht="12.75">
      <c r="C4"/>
      <c r="D4"/>
    </row>
    <row r="5" spans="3:15" ht="12.75">
      <c r="C5" s="2" t="s">
        <v>29</v>
      </c>
      <c r="D5" s="3" t="s">
        <v>31</v>
      </c>
      <c r="E5" s="3" t="s">
        <v>32</v>
      </c>
      <c r="F5" s="3" t="s">
        <v>33</v>
      </c>
      <c r="G5" s="3" t="s">
        <v>34</v>
      </c>
      <c r="H5" s="3" t="s">
        <v>35</v>
      </c>
      <c r="I5" s="3" t="s">
        <v>36</v>
      </c>
      <c r="J5" s="3" t="s">
        <v>37</v>
      </c>
      <c r="K5" s="3" t="s">
        <v>38</v>
      </c>
      <c r="L5" s="3" t="s">
        <v>39</v>
      </c>
      <c r="M5" s="3" t="s">
        <v>40</v>
      </c>
      <c r="N5" s="3" t="s">
        <v>30</v>
      </c>
      <c r="O5" s="6" t="s">
        <v>24</v>
      </c>
    </row>
    <row r="6" spans="3:15" ht="15">
      <c r="C6" s="3" t="s">
        <v>17</v>
      </c>
      <c r="D6" s="7">
        <v>1</v>
      </c>
      <c r="E6" s="8">
        <v>1</v>
      </c>
      <c r="F6" s="8">
        <v>1</v>
      </c>
      <c r="G6" s="8">
        <v>-1</v>
      </c>
      <c r="H6" s="8">
        <v>1</v>
      </c>
      <c r="I6" s="8">
        <v>1</v>
      </c>
      <c r="J6" s="8">
        <v>1</v>
      </c>
      <c r="K6" s="8">
        <v>3</v>
      </c>
      <c r="L6" s="8">
        <v>-1</v>
      </c>
      <c r="M6" s="21">
        <v>-3</v>
      </c>
      <c r="N6" s="40">
        <v>11</v>
      </c>
      <c r="O6" s="4"/>
    </row>
    <row r="7" spans="4:14" ht="15">
      <c r="D7" s="22">
        <v>-2</v>
      </c>
      <c r="E7" s="20">
        <v>-2</v>
      </c>
      <c r="F7" s="20">
        <v>-1</v>
      </c>
      <c r="G7" s="20">
        <v>2</v>
      </c>
      <c r="H7" s="20">
        <v>0</v>
      </c>
      <c r="I7" s="20">
        <v>3</v>
      </c>
      <c r="J7" s="20">
        <v>0</v>
      </c>
      <c r="K7" s="20">
        <v>2</v>
      </c>
      <c r="L7" s="20">
        <v>-1</v>
      </c>
      <c r="M7" s="23">
        <v>2</v>
      </c>
      <c r="N7" s="41">
        <v>32</v>
      </c>
    </row>
    <row r="8" spans="4:15" ht="15">
      <c r="D8" s="22">
        <v>-3</v>
      </c>
      <c r="E8" s="20">
        <v>1</v>
      </c>
      <c r="F8" s="20">
        <v>-1</v>
      </c>
      <c r="G8" s="20">
        <v>-3</v>
      </c>
      <c r="H8" s="20">
        <v>0</v>
      </c>
      <c r="I8" s="20">
        <v>0</v>
      </c>
      <c r="J8" s="20">
        <v>-2</v>
      </c>
      <c r="K8" s="20">
        <v>-2</v>
      </c>
      <c r="L8" s="20">
        <v>2</v>
      </c>
      <c r="M8" s="23">
        <v>-2</v>
      </c>
      <c r="N8" s="41">
        <v>24</v>
      </c>
      <c r="O8" s="4"/>
    </row>
    <row r="9" spans="4:14" ht="13.5">
      <c r="D9" s="22">
        <v>0</v>
      </c>
      <c r="E9" s="20">
        <v>-3</v>
      </c>
      <c r="F9" s="20">
        <v>0</v>
      </c>
      <c r="G9" s="20">
        <v>2</v>
      </c>
      <c r="H9" s="20">
        <v>1</v>
      </c>
      <c r="I9" s="20">
        <v>4</v>
      </c>
      <c r="J9" s="20">
        <v>1</v>
      </c>
      <c r="K9" s="20">
        <v>-2</v>
      </c>
      <c r="L9" s="20">
        <v>0</v>
      </c>
      <c r="M9" s="23">
        <v>-3</v>
      </c>
      <c r="N9" s="41">
        <v>-5</v>
      </c>
    </row>
    <row r="10" spans="4:15" ht="13.5">
      <c r="D10" s="22">
        <v>0</v>
      </c>
      <c r="E10" s="20">
        <v>2</v>
      </c>
      <c r="F10" s="20">
        <v>-3</v>
      </c>
      <c r="G10" s="20">
        <v>-2</v>
      </c>
      <c r="H10" s="20">
        <v>-2</v>
      </c>
      <c r="I10" s="20">
        <v>3</v>
      </c>
      <c r="J10" s="20">
        <v>-2</v>
      </c>
      <c r="K10" s="20">
        <v>3</v>
      </c>
      <c r="L10" s="20">
        <v>-2</v>
      </c>
      <c r="M10" s="23">
        <v>1</v>
      </c>
      <c r="N10" s="41">
        <v>6</v>
      </c>
      <c r="O10" s="38" t="s">
        <v>51</v>
      </c>
    </row>
    <row r="11" spans="4:15" ht="13.5">
      <c r="D11" s="22">
        <v>0</v>
      </c>
      <c r="E11" s="20">
        <v>-3</v>
      </c>
      <c r="F11" s="20">
        <v>2</v>
      </c>
      <c r="G11" s="20">
        <v>2</v>
      </c>
      <c r="H11" s="20">
        <v>3</v>
      </c>
      <c r="I11" s="20">
        <v>1</v>
      </c>
      <c r="J11" s="20">
        <v>-2</v>
      </c>
      <c r="K11" s="20">
        <v>-2</v>
      </c>
      <c r="L11" s="20">
        <v>2</v>
      </c>
      <c r="M11" s="23">
        <v>-3</v>
      </c>
      <c r="N11" s="41">
        <v>29</v>
      </c>
      <c r="O11" s="16">
        <f>MDETERM(D6:CHOOSE($F$3,D6,E7,F8,G9,H10,I11,J12,K13,L14,M15))</f>
        <v>414193.0000000003</v>
      </c>
    </row>
    <row r="12" spans="4:14" ht="13.5">
      <c r="D12" s="22">
        <v>1</v>
      </c>
      <c r="E12" s="20">
        <v>3</v>
      </c>
      <c r="F12" s="20">
        <v>2</v>
      </c>
      <c r="G12" s="20">
        <v>1</v>
      </c>
      <c r="H12" s="20">
        <v>-3</v>
      </c>
      <c r="I12" s="20">
        <v>1</v>
      </c>
      <c r="J12" s="20">
        <v>-3</v>
      </c>
      <c r="K12" s="20">
        <v>3</v>
      </c>
      <c r="L12" s="20">
        <v>3</v>
      </c>
      <c r="M12" s="23">
        <v>3</v>
      </c>
      <c r="N12" s="41">
        <v>88</v>
      </c>
    </row>
    <row r="13" spans="4:14" ht="13.5">
      <c r="D13" s="22">
        <v>1</v>
      </c>
      <c r="E13" s="20">
        <v>1</v>
      </c>
      <c r="F13" s="20">
        <v>0</v>
      </c>
      <c r="G13" s="20">
        <v>-3</v>
      </c>
      <c r="H13" s="20">
        <v>1</v>
      </c>
      <c r="I13" s="20">
        <v>-3</v>
      </c>
      <c r="J13" s="20">
        <v>-3</v>
      </c>
      <c r="K13" s="20">
        <v>-1</v>
      </c>
      <c r="L13" s="20">
        <v>2</v>
      </c>
      <c r="M13" s="23">
        <v>0</v>
      </c>
      <c r="N13" s="41">
        <v>19</v>
      </c>
    </row>
    <row r="14" spans="4:14" ht="13.5">
      <c r="D14" s="22">
        <v>-2</v>
      </c>
      <c r="E14" s="20">
        <v>2</v>
      </c>
      <c r="F14" s="20">
        <v>-3</v>
      </c>
      <c r="G14" s="20">
        <v>3</v>
      </c>
      <c r="H14" s="20">
        <v>1</v>
      </c>
      <c r="I14" s="20">
        <v>-3</v>
      </c>
      <c r="J14" s="20">
        <v>3</v>
      </c>
      <c r="K14" s="20">
        <v>-1</v>
      </c>
      <c r="L14" s="20">
        <v>-3</v>
      </c>
      <c r="M14" s="23">
        <v>1</v>
      </c>
      <c r="N14" s="41">
        <v>13</v>
      </c>
    </row>
    <row r="15" spans="4:14" ht="13.5">
      <c r="D15" s="10">
        <v>2</v>
      </c>
      <c r="E15" s="11">
        <v>-1</v>
      </c>
      <c r="F15" s="11">
        <v>2</v>
      </c>
      <c r="G15" s="11">
        <v>-1</v>
      </c>
      <c r="H15" s="11">
        <v>1</v>
      </c>
      <c r="I15" s="11">
        <v>2</v>
      </c>
      <c r="J15" s="11">
        <v>-3</v>
      </c>
      <c r="K15" s="11">
        <v>3</v>
      </c>
      <c r="L15" s="11">
        <v>1</v>
      </c>
      <c r="M15" s="24">
        <v>1</v>
      </c>
      <c r="N15" s="42">
        <v>31</v>
      </c>
    </row>
    <row r="16" spans="5:14" ht="12.75">
      <c r="E16" s="4"/>
      <c r="F16" s="4"/>
      <c r="G16" s="4"/>
      <c r="H16" s="4"/>
      <c r="I16" s="4"/>
      <c r="J16" s="4"/>
      <c r="K16" s="4"/>
      <c r="L16" s="4"/>
      <c r="M16" s="4"/>
      <c r="N16" s="4"/>
    </row>
    <row r="17" spans="3:13" ht="12.75">
      <c r="C17" s="2" t="s">
        <v>23</v>
      </c>
      <c r="D17" s="3" t="s">
        <v>31</v>
      </c>
      <c r="E17" s="3" t="s">
        <v>32</v>
      </c>
      <c r="F17" s="3" t="s">
        <v>33</v>
      </c>
      <c r="G17" s="3" t="s">
        <v>34</v>
      </c>
      <c r="H17" s="3" t="s">
        <v>35</v>
      </c>
      <c r="I17" s="3" t="s">
        <v>36</v>
      </c>
      <c r="J17" s="3" t="s">
        <v>37</v>
      </c>
      <c r="K17" s="3" t="s">
        <v>38</v>
      </c>
      <c r="L17" s="3" t="s">
        <v>39</v>
      </c>
      <c r="M17" s="3" t="s">
        <v>40</v>
      </c>
    </row>
    <row r="18" spans="4:13" ht="13.5">
      <c r="D18" s="31">
        <f>IF($F$3&lt;1,"-",IF(DetSys=0,IF(DetX1=0,"Indeterm","Impossibile"),DetX1/DetSys))</f>
        <v>-0.8568227855130321</v>
      </c>
      <c r="E18" s="31">
        <f>IF($F$3&lt;2,"-",IF(DetSys=0,IF(DetX2=0,"Indeterm","Impossibile"),DetX2/DetSys))</f>
        <v>10.306069875637686</v>
      </c>
      <c r="F18" s="31">
        <f>IF($F$3&lt;3,"-",IF(DetSys=0,IF(DetX3=0,"Indeterm","Impossibile"),DetX3/DetSys))</f>
        <v>-17.285456296943682</v>
      </c>
      <c r="G18" s="31">
        <f>IF($F$3&lt;4,"-",IF(DetSys=0,IF(DetX4=0,"Indeterm","Impossibile"),DetX4/DetSys))</f>
        <v>9.652261143959448</v>
      </c>
      <c r="H18" s="31">
        <f>IF($F$3&lt;5,"-",IF(DetSys=0,IF(DetX5=0,"Indeterm","Impossibile"),DetX5/DetSys))</f>
        <v>16.573903952988104</v>
      </c>
      <c r="I18" s="31">
        <f>IF($F$3&lt;6,"-",IF(DetSys=0,IF(DetX6=0,"Indeterm","Impossibile"),DetX6/DetSys))</f>
        <v>4.779793477919715</v>
      </c>
      <c r="J18" s="31">
        <f>IF($F$3&lt;7,"-",IF(DetSys=0,IF(DetX7=0,"Indeterm","Impossibile"),DetX7/DetSys))</f>
        <v>4.234636992899437</v>
      </c>
      <c r="K18" s="31">
        <f>IF($F$3&lt;8,"-",IF(DetSys=0,IF(DetX8=0,"Indeterm","Impossibile"),DetX8/DetSys))</f>
        <v>13.48947229914557</v>
      </c>
      <c r="L18" s="31">
        <f>IF($F$3&lt;9,"-",IF(DetSys=0,IF(DetX9=0,"Indeterm","Impossibile"),DetX9/DetSys))</f>
        <v>31.233198050184345</v>
      </c>
      <c r="M18" s="31">
        <f>IF($F$3&lt;10,"-",IF(DetSys=0,IF(DetX10=0,"Indeterm","Impossibile"),DetX10/DetSys))</f>
        <v>2.1116943067603735</v>
      </c>
    </row>
    <row r="20" spans="3:14" ht="13.5">
      <c r="C20" s="2" t="s">
        <v>41</v>
      </c>
      <c r="D20" s="13">
        <f aca="true" t="shared" si="0" ref="D20:D29">N6</f>
        <v>11</v>
      </c>
      <c r="E20" s="27">
        <f aca="true" t="shared" si="1" ref="E20:M20">E6</f>
        <v>1</v>
      </c>
      <c r="F20" s="27">
        <f t="shared" si="1"/>
        <v>1</v>
      </c>
      <c r="G20" s="27">
        <f t="shared" si="1"/>
        <v>-1</v>
      </c>
      <c r="H20" s="27">
        <f t="shared" si="1"/>
        <v>1</v>
      </c>
      <c r="I20" s="27">
        <f t="shared" si="1"/>
        <v>1</v>
      </c>
      <c r="J20" s="27">
        <f t="shared" si="1"/>
        <v>1</v>
      </c>
      <c r="K20" s="27">
        <f t="shared" si="1"/>
        <v>3</v>
      </c>
      <c r="L20" s="27">
        <f t="shared" si="1"/>
        <v>-1</v>
      </c>
      <c r="M20" s="14">
        <f t="shared" si="1"/>
        <v>-3</v>
      </c>
      <c r="N20" s="4"/>
    </row>
    <row r="21" spans="3:14" ht="13.5">
      <c r="C21"/>
      <c r="D21" s="28">
        <f t="shared" si="0"/>
        <v>32</v>
      </c>
      <c r="E21" s="26">
        <f aca="true" t="shared" si="2" ref="E21:M21">E7</f>
        <v>-2</v>
      </c>
      <c r="F21" s="26">
        <f t="shared" si="2"/>
        <v>-1</v>
      </c>
      <c r="G21" s="26">
        <f t="shared" si="2"/>
        <v>2</v>
      </c>
      <c r="H21" s="26">
        <f t="shared" si="2"/>
        <v>0</v>
      </c>
      <c r="I21" s="26">
        <f t="shared" si="2"/>
        <v>3</v>
      </c>
      <c r="J21" s="26">
        <f t="shared" si="2"/>
        <v>0</v>
      </c>
      <c r="K21" s="26">
        <f t="shared" si="2"/>
        <v>2</v>
      </c>
      <c r="L21" s="26">
        <f t="shared" si="2"/>
        <v>-1</v>
      </c>
      <c r="M21" s="29">
        <f t="shared" si="2"/>
        <v>2</v>
      </c>
      <c r="N21" s="4"/>
    </row>
    <row r="22" spans="4:13" ht="13.5">
      <c r="D22" s="28">
        <f t="shared" si="0"/>
        <v>24</v>
      </c>
      <c r="E22" s="26">
        <f aca="true" t="shared" si="3" ref="E22:M22">E8</f>
        <v>1</v>
      </c>
      <c r="F22" s="26">
        <f t="shared" si="3"/>
        <v>-1</v>
      </c>
      <c r="G22" s="26">
        <f t="shared" si="3"/>
        <v>-3</v>
      </c>
      <c r="H22" s="26">
        <f t="shared" si="3"/>
        <v>0</v>
      </c>
      <c r="I22" s="26">
        <f t="shared" si="3"/>
        <v>0</v>
      </c>
      <c r="J22" s="26">
        <f t="shared" si="3"/>
        <v>-2</v>
      </c>
      <c r="K22" s="26">
        <f t="shared" si="3"/>
        <v>-2</v>
      </c>
      <c r="L22" s="26">
        <f t="shared" si="3"/>
        <v>2</v>
      </c>
      <c r="M22" s="29">
        <f t="shared" si="3"/>
        <v>-2</v>
      </c>
    </row>
    <row r="23" spans="4:13" ht="13.5">
      <c r="D23" s="28">
        <f t="shared" si="0"/>
        <v>-5</v>
      </c>
      <c r="E23" s="26">
        <f aca="true" t="shared" si="4" ref="E23:M23">E9</f>
        <v>-3</v>
      </c>
      <c r="F23" s="26">
        <f t="shared" si="4"/>
        <v>0</v>
      </c>
      <c r="G23" s="26">
        <f t="shared" si="4"/>
        <v>2</v>
      </c>
      <c r="H23" s="26">
        <f t="shared" si="4"/>
        <v>1</v>
      </c>
      <c r="I23" s="26">
        <f t="shared" si="4"/>
        <v>4</v>
      </c>
      <c r="J23" s="26">
        <f t="shared" si="4"/>
        <v>1</v>
      </c>
      <c r="K23" s="26">
        <f t="shared" si="4"/>
        <v>-2</v>
      </c>
      <c r="L23" s="26">
        <f t="shared" si="4"/>
        <v>0</v>
      </c>
      <c r="M23" s="29">
        <f t="shared" si="4"/>
        <v>-3</v>
      </c>
    </row>
    <row r="24" spans="4:15" ht="13.5">
      <c r="D24" s="28">
        <f t="shared" si="0"/>
        <v>6</v>
      </c>
      <c r="E24" s="26">
        <f aca="true" t="shared" si="5" ref="E24:M24">E10</f>
        <v>2</v>
      </c>
      <c r="F24" s="26">
        <f t="shared" si="5"/>
        <v>-3</v>
      </c>
      <c r="G24" s="26">
        <f t="shared" si="5"/>
        <v>-2</v>
      </c>
      <c r="H24" s="26">
        <f t="shared" si="5"/>
        <v>-2</v>
      </c>
      <c r="I24" s="26">
        <f t="shared" si="5"/>
        <v>3</v>
      </c>
      <c r="J24" s="26">
        <f t="shared" si="5"/>
        <v>-2</v>
      </c>
      <c r="K24" s="26">
        <f t="shared" si="5"/>
        <v>3</v>
      </c>
      <c r="L24" s="26">
        <f t="shared" si="5"/>
        <v>-2</v>
      </c>
      <c r="M24" s="29">
        <f t="shared" si="5"/>
        <v>1</v>
      </c>
      <c r="O24" s="36" t="s">
        <v>52</v>
      </c>
    </row>
    <row r="25" spans="4:15" ht="13.5">
      <c r="D25" s="28">
        <f t="shared" si="0"/>
        <v>29</v>
      </c>
      <c r="E25" s="26">
        <f aca="true" t="shared" si="6" ref="E25:M25">E11</f>
        <v>-3</v>
      </c>
      <c r="F25" s="26">
        <f t="shared" si="6"/>
        <v>2</v>
      </c>
      <c r="G25" s="26">
        <f t="shared" si="6"/>
        <v>2</v>
      </c>
      <c r="H25" s="26">
        <f t="shared" si="6"/>
        <v>3</v>
      </c>
      <c r="I25" s="26">
        <f t="shared" si="6"/>
        <v>1</v>
      </c>
      <c r="J25" s="26">
        <f t="shared" si="6"/>
        <v>-2</v>
      </c>
      <c r="K25" s="26">
        <f t="shared" si="6"/>
        <v>-2</v>
      </c>
      <c r="L25" s="26">
        <f t="shared" si="6"/>
        <v>2</v>
      </c>
      <c r="M25" s="29">
        <f t="shared" si="6"/>
        <v>-3</v>
      </c>
      <c r="N25" s="4"/>
      <c r="O25" s="37">
        <f>MDETERM(D20:CHOOSE($F$3,D20,E21,F22,G23,H24,I25,J26,K27,L28,M29))</f>
        <v>-354889.9999999996</v>
      </c>
    </row>
    <row r="26" spans="4:14" ht="13.5">
      <c r="D26" s="28">
        <f t="shared" si="0"/>
        <v>88</v>
      </c>
      <c r="E26" s="26">
        <f aca="true" t="shared" si="7" ref="E26:M26">E12</f>
        <v>3</v>
      </c>
      <c r="F26" s="26">
        <f t="shared" si="7"/>
        <v>2</v>
      </c>
      <c r="G26" s="26">
        <f t="shared" si="7"/>
        <v>1</v>
      </c>
      <c r="H26" s="26">
        <f t="shared" si="7"/>
        <v>-3</v>
      </c>
      <c r="I26" s="26">
        <f t="shared" si="7"/>
        <v>1</v>
      </c>
      <c r="J26" s="26">
        <f t="shared" si="7"/>
        <v>-3</v>
      </c>
      <c r="K26" s="26">
        <f t="shared" si="7"/>
        <v>3</v>
      </c>
      <c r="L26" s="26">
        <f t="shared" si="7"/>
        <v>3</v>
      </c>
      <c r="M26" s="29">
        <f t="shared" si="7"/>
        <v>3</v>
      </c>
      <c r="N26" s="4"/>
    </row>
    <row r="27" spans="4:13" ht="13.5">
      <c r="D27" s="28">
        <f t="shared" si="0"/>
        <v>19</v>
      </c>
      <c r="E27" s="26">
        <f aca="true" t="shared" si="8" ref="E27:M27">E13</f>
        <v>1</v>
      </c>
      <c r="F27" s="26">
        <f t="shared" si="8"/>
        <v>0</v>
      </c>
      <c r="G27" s="26">
        <f t="shared" si="8"/>
        <v>-3</v>
      </c>
      <c r="H27" s="26">
        <f t="shared" si="8"/>
        <v>1</v>
      </c>
      <c r="I27" s="26">
        <f t="shared" si="8"/>
        <v>-3</v>
      </c>
      <c r="J27" s="26">
        <f t="shared" si="8"/>
        <v>-3</v>
      </c>
      <c r="K27" s="26">
        <f t="shared" si="8"/>
        <v>-1</v>
      </c>
      <c r="L27" s="26">
        <f t="shared" si="8"/>
        <v>2</v>
      </c>
      <c r="M27" s="29">
        <f t="shared" si="8"/>
        <v>0</v>
      </c>
    </row>
    <row r="28" spans="4:13" ht="13.5">
      <c r="D28" s="28">
        <f t="shared" si="0"/>
        <v>13</v>
      </c>
      <c r="E28" s="26">
        <f aca="true" t="shared" si="9" ref="E28:M28">E14</f>
        <v>2</v>
      </c>
      <c r="F28" s="26">
        <f t="shared" si="9"/>
        <v>-3</v>
      </c>
      <c r="G28" s="26">
        <f t="shared" si="9"/>
        <v>3</v>
      </c>
      <c r="H28" s="26">
        <f t="shared" si="9"/>
        <v>1</v>
      </c>
      <c r="I28" s="26">
        <f t="shared" si="9"/>
        <v>-3</v>
      </c>
      <c r="J28" s="26">
        <f t="shared" si="9"/>
        <v>3</v>
      </c>
      <c r="K28" s="26">
        <f t="shared" si="9"/>
        <v>-1</v>
      </c>
      <c r="L28" s="26">
        <f t="shared" si="9"/>
        <v>-3</v>
      </c>
      <c r="M28" s="29">
        <f t="shared" si="9"/>
        <v>1</v>
      </c>
    </row>
    <row r="29" spans="4:13" ht="13.5">
      <c r="D29" s="15">
        <f t="shared" si="0"/>
        <v>31</v>
      </c>
      <c r="E29" s="30">
        <f aca="true" t="shared" si="10" ref="E29:M29">E15</f>
        <v>-1</v>
      </c>
      <c r="F29" s="30">
        <f t="shared" si="10"/>
        <v>2</v>
      </c>
      <c r="G29" s="30">
        <f t="shared" si="10"/>
        <v>-1</v>
      </c>
      <c r="H29" s="30">
        <f t="shared" si="10"/>
        <v>1</v>
      </c>
      <c r="I29" s="30">
        <f t="shared" si="10"/>
        <v>2</v>
      </c>
      <c r="J29" s="30">
        <f t="shared" si="10"/>
        <v>-3</v>
      </c>
      <c r="K29" s="30">
        <f t="shared" si="10"/>
        <v>3</v>
      </c>
      <c r="L29" s="30">
        <f t="shared" si="10"/>
        <v>1</v>
      </c>
      <c r="M29" s="16">
        <f t="shared" si="10"/>
        <v>1</v>
      </c>
    </row>
    <row r="30" ht="12.75">
      <c r="N30" s="4"/>
    </row>
    <row r="31" spans="3:14" ht="13.5">
      <c r="C31" s="2" t="s">
        <v>42</v>
      </c>
      <c r="D31" s="13">
        <f aca="true" t="shared" si="11" ref="D31:D40">D6</f>
        <v>1</v>
      </c>
      <c r="E31" s="27">
        <f aca="true" t="shared" si="12" ref="E31:E40">N6</f>
        <v>11</v>
      </c>
      <c r="F31" s="27">
        <f>F6</f>
        <v>1</v>
      </c>
      <c r="G31" s="27">
        <f aca="true" t="shared" si="13" ref="G31:M31">G6</f>
        <v>-1</v>
      </c>
      <c r="H31" s="27">
        <f t="shared" si="13"/>
        <v>1</v>
      </c>
      <c r="I31" s="27">
        <f t="shared" si="13"/>
        <v>1</v>
      </c>
      <c r="J31" s="27">
        <f t="shared" si="13"/>
        <v>1</v>
      </c>
      <c r="K31" s="27">
        <f t="shared" si="13"/>
        <v>3</v>
      </c>
      <c r="L31" s="27">
        <f t="shared" si="13"/>
        <v>-1</v>
      </c>
      <c r="M31" s="14">
        <f t="shared" si="13"/>
        <v>-3</v>
      </c>
      <c r="N31" s="4"/>
    </row>
    <row r="32" spans="3:13" ht="13.5">
      <c r="C32"/>
      <c r="D32" s="28">
        <f t="shared" si="11"/>
        <v>-2</v>
      </c>
      <c r="E32" s="26">
        <f t="shared" si="12"/>
        <v>32</v>
      </c>
      <c r="F32" s="26">
        <f aca="true" t="shared" si="14" ref="F32:M32">F7</f>
        <v>-1</v>
      </c>
      <c r="G32" s="26">
        <f t="shared" si="14"/>
        <v>2</v>
      </c>
      <c r="H32" s="26">
        <f t="shared" si="14"/>
        <v>0</v>
      </c>
      <c r="I32" s="26">
        <f t="shared" si="14"/>
        <v>3</v>
      </c>
      <c r="J32" s="26">
        <f t="shared" si="14"/>
        <v>0</v>
      </c>
      <c r="K32" s="26">
        <f t="shared" si="14"/>
        <v>2</v>
      </c>
      <c r="L32" s="26">
        <f t="shared" si="14"/>
        <v>-1</v>
      </c>
      <c r="M32" s="29">
        <f t="shared" si="14"/>
        <v>2</v>
      </c>
    </row>
    <row r="33" spans="4:13" ht="13.5">
      <c r="D33" s="28">
        <f t="shared" si="11"/>
        <v>-3</v>
      </c>
      <c r="E33" s="26">
        <f t="shared" si="12"/>
        <v>24</v>
      </c>
      <c r="F33" s="26">
        <f aca="true" t="shared" si="15" ref="F33:M33">F8</f>
        <v>-1</v>
      </c>
      <c r="G33" s="26">
        <f t="shared" si="15"/>
        <v>-3</v>
      </c>
      <c r="H33" s="26">
        <f t="shared" si="15"/>
        <v>0</v>
      </c>
      <c r="I33" s="26">
        <f t="shared" si="15"/>
        <v>0</v>
      </c>
      <c r="J33" s="26">
        <f t="shared" si="15"/>
        <v>-2</v>
      </c>
      <c r="K33" s="26">
        <f t="shared" si="15"/>
        <v>-2</v>
      </c>
      <c r="L33" s="26">
        <f t="shared" si="15"/>
        <v>2</v>
      </c>
      <c r="M33" s="29">
        <f t="shared" si="15"/>
        <v>-2</v>
      </c>
    </row>
    <row r="34" spans="4:13" ht="13.5">
      <c r="D34" s="28">
        <f t="shared" si="11"/>
        <v>0</v>
      </c>
      <c r="E34" s="26">
        <f t="shared" si="12"/>
        <v>-5</v>
      </c>
      <c r="F34" s="26">
        <f aca="true" t="shared" si="16" ref="F34:M34">F9</f>
        <v>0</v>
      </c>
      <c r="G34" s="26">
        <f t="shared" si="16"/>
        <v>2</v>
      </c>
      <c r="H34" s="26">
        <f t="shared" si="16"/>
        <v>1</v>
      </c>
      <c r="I34" s="26">
        <f t="shared" si="16"/>
        <v>4</v>
      </c>
      <c r="J34" s="26">
        <f t="shared" si="16"/>
        <v>1</v>
      </c>
      <c r="K34" s="26">
        <f t="shared" si="16"/>
        <v>-2</v>
      </c>
      <c r="L34" s="26">
        <f t="shared" si="16"/>
        <v>0</v>
      </c>
      <c r="M34" s="29">
        <f t="shared" si="16"/>
        <v>-3</v>
      </c>
    </row>
    <row r="35" spans="4:15" ht="13.5">
      <c r="D35" s="28">
        <f t="shared" si="11"/>
        <v>0</v>
      </c>
      <c r="E35" s="26">
        <f t="shared" si="12"/>
        <v>6</v>
      </c>
      <c r="F35" s="26">
        <f aca="true" t="shared" si="17" ref="F35:M35">F10</f>
        <v>-3</v>
      </c>
      <c r="G35" s="26">
        <f t="shared" si="17"/>
        <v>-2</v>
      </c>
      <c r="H35" s="26">
        <f t="shared" si="17"/>
        <v>-2</v>
      </c>
      <c r="I35" s="26">
        <f t="shared" si="17"/>
        <v>3</v>
      </c>
      <c r="J35" s="26">
        <f t="shared" si="17"/>
        <v>-2</v>
      </c>
      <c r="K35" s="26">
        <f t="shared" si="17"/>
        <v>3</v>
      </c>
      <c r="L35" s="26">
        <f t="shared" si="17"/>
        <v>-2</v>
      </c>
      <c r="M35" s="29">
        <f t="shared" si="17"/>
        <v>1</v>
      </c>
      <c r="N35" s="4"/>
      <c r="O35" s="36" t="s">
        <v>53</v>
      </c>
    </row>
    <row r="36" spans="4:15" ht="13.5">
      <c r="D36" s="28">
        <f t="shared" si="11"/>
        <v>0</v>
      </c>
      <c r="E36" s="26">
        <f t="shared" si="12"/>
        <v>29</v>
      </c>
      <c r="F36" s="26">
        <f aca="true" t="shared" si="18" ref="F36:M36">F11</f>
        <v>2</v>
      </c>
      <c r="G36" s="26">
        <f t="shared" si="18"/>
        <v>2</v>
      </c>
      <c r="H36" s="26">
        <f t="shared" si="18"/>
        <v>3</v>
      </c>
      <c r="I36" s="26">
        <f t="shared" si="18"/>
        <v>1</v>
      </c>
      <c r="J36" s="26">
        <f t="shared" si="18"/>
        <v>-2</v>
      </c>
      <c r="K36" s="26">
        <f t="shared" si="18"/>
        <v>-2</v>
      </c>
      <c r="L36" s="26">
        <f t="shared" si="18"/>
        <v>2</v>
      </c>
      <c r="M36" s="29">
        <f t="shared" si="18"/>
        <v>-3</v>
      </c>
      <c r="O36" s="37">
        <f>MDETERM(D31:CHOOSE($F$3,D31,E32,F33,G34,H35,I36,J37,K38,L39,M40))</f>
        <v>4268702.000000003</v>
      </c>
    </row>
    <row r="37" spans="4:13" ht="13.5">
      <c r="D37" s="28">
        <f t="shared" si="11"/>
        <v>1</v>
      </c>
      <c r="E37" s="26">
        <f t="shared" si="12"/>
        <v>88</v>
      </c>
      <c r="F37" s="26">
        <f aca="true" t="shared" si="19" ref="F37:M37">F12</f>
        <v>2</v>
      </c>
      <c r="G37" s="26">
        <f t="shared" si="19"/>
        <v>1</v>
      </c>
      <c r="H37" s="26">
        <f t="shared" si="19"/>
        <v>-3</v>
      </c>
      <c r="I37" s="26">
        <f t="shared" si="19"/>
        <v>1</v>
      </c>
      <c r="J37" s="26">
        <f t="shared" si="19"/>
        <v>-3</v>
      </c>
      <c r="K37" s="26">
        <f t="shared" si="19"/>
        <v>3</v>
      </c>
      <c r="L37" s="26">
        <f t="shared" si="19"/>
        <v>3</v>
      </c>
      <c r="M37" s="29">
        <f t="shared" si="19"/>
        <v>3</v>
      </c>
    </row>
    <row r="38" spans="4:13" ht="13.5">
      <c r="D38" s="28">
        <f t="shared" si="11"/>
        <v>1</v>
      </c>
      <c r="E38" s="26">
        <f t="shared" si="12"/>
        <v>19</v>
      </c>
      <c r="F38" s="26">
        <f aca="true" t="shared" si="20" ref="F38:M38">F13</f>
        <v>0</v>
      </c>
      <c r="G38" s="26">
        <f t="shared" si="20"/>
        <v>-3</v>
      </c>
      <c r="H38" s="26">
        <f t="shared" si="20"/>
        <v>1</v>
      </c>
      <c r="I38" s="26">
        <f t="shared" si="20"/>
        <v>-3</v>
      </c>
      <c r="J38" s="26">
        <f t="shared" si="20"/>
        <v>-3</v>
      </c>
      <c r="K38" s="26">
        <f t="shared" si="20"/>
        <v>-1</v>
      </c>
      <c r="L38" s="26">
        <f t="shared" si="20"/>
        <v>2</v>
      </c>
      <c r="M38" s="29">
        <f t="shared" si="20"/>
        <v>0</v>
      </c>
    </row>
    <row r="39" spans="4:13" ht="13.5">
      <c r="D39" s="28">
        <f t="shared" si="11"/>
        <v>-2</v>
      </c>
      <c r="E39" s="26">
        <f t="shared" si="12"/>
        <v>13</v>
      </c>
      <c r="F39" s="26">
        <f aca="true" t="shared" si="21" ref="F39:M39">F14</f>
        <v>-3</v>
      </c>
      <c r="G39" s="26">
        <f t="shared" si="21"/>
        <v>3</v>
      </c>
      <c r="H39" s="26">
        <f t="shared" si="21"/>
        <v>1</v>
      </c>
      <c r="I39" s="26">
        <f t="shared" si="21"/>
        <v>-3</v>
      </c>
      <c r="J39" s="26">
        <f t="shared" si="21"/>
        <v>3</v>
      </c>
      <c r="K39" s="26">
        <f t="shared" si="21"/>
        <v>-1</v>
      </c>
      <c r="L39" s="26">
        <f t="shared" si="21"/>
        <v>-3</v>
      </c>
      <c r="M39" s="29">
        <f t="shared" si="21"/>
        <v>1</v>
      </c>
    </row>
    <row r="40" spans="4:13" ht="13.5">
      <c r="D40" s="15">
        <f t="shared" si="11"/>
        <v>2</v>
      </c>
      <c r="E40" s="30">
        <f t="shared" si="12"/>
        <v>31</v>
      </c>
      <c r="F40" s="30">
        <f aca="true" t="shared" si="22" ref="F40:M40">F15</f>
        <v>2</v>
      </c>
      <c r="G40" s="30">
        <f t="shared" si="22"/>
        <v>-1</v>
      </c>
      <c r="H40" s="30">
        <f t="shared" si="22"/>
        <v>1</v>
      </c>
      <c r="I40" s="30">
        <f t="shared" si="22"/>
        <v>2</v>
      </c>
      <c r="J40" s="30">
        <f t="shared" si="22"/>
        <v>-3</v>
      </c>
      <c r="K40" s="30">
        <f t="shared" si="22"/>
        <v>3</v>
      </c>
      <c r="L40" s="30">
        <f t="shared" si="22"/>
        <v>1</v>
      </c>
      <c r="M40" s="16">
        <f t="shared" si="22"/>
        <v>1</v>
      </c>
    </row>
    <row r="41" spans="4:13" ht="12.75">
      <c r="D41" s="39"/>
      <c r="E41" s="5"/>
      <c r="F41" s="5"/>
      <c r="G41" s="5"/>
      <c r="H41" s="5"/>
      <c r="I41" s="5"/>
      <c r="J41" s="5"/>
      <c r="K41" s="5"/>
      <c r="L41" s="5"/>
      <c r="M41" s="5"/>
    </row>
    <row r="42" spans="3:14" ht="13.5">
      <c r="C42" s="2" t="s">
        <v>43</v>
      </c>
      <c r="D42" s="13">
        <f aca="true" t="shared" si="23" ref="D42:E51">D6</f>
        <v>1</v>
      </c>
      <c r="E42" s="27">
        <f t="shared" si="23"/>
        <v>1</v>
      </c>
      <c r="F42" s="27">
        <f aca="true" t="shared" si="24" ref="F42:F51">N6</f>
        <v>11</v>
      </c>
      <c r="G42" s="27">
        <f>G6</f>
        <v>-1</v>
      </c>
      <c r="H42" s="27">
        <f aca="true" t="shared" si="25" ref="H42:M42">H6</f>
        <v>1</v>
      </c>
      <c r="I42" s="27">
        <f t="shared" si="25"/>
        <v>1</v>
      </c>
      <c r="J42" s="27">
        <f t="shared" si="25"/>
        <v>1</v>
      </c>
      <c r="K42" s="27">
        <f t="shared" si="25"/>
        <v>3</v>
      </c>
      <c r="L42" s="27">
        <f t="shared" si="25"/>
        <v>-1</v>
      </c>
      <c r="M42" s="14">
        <f t="shared" si="25"/>
        <v>-3</v>
      </c>
      <c r="N42" s="4"/>
    </row>
    <row r="43" spans="3:13" ht="13.5">
      <c r="C43"/>
      <c r="D43" s="28">
        <f t="shared" si="23"/>
        <v>-2</v>
      </c>
      <c r="E43" s="26">
        <f t="shared" si="23"/>
        <v>-2</v>
      </c>
      <c r="F43" s="26">
        <f t="shared" si="24"/>
        <v>32</v>
      </c>
      <c r="G43" s="26">
        <f aca="true" t="shared" si="26" ref="G43:M43">G7</f>
        <v>2</v>
      </c>
      <c r="H43" s="26">
        <f t="shared" si="26"/>
        <v>0</v>
      </c>
      <c r="I43" s="26">
        <f t="shared" si="26"/>
        <v>3</v>
      </c>
      <c r="J43" s="26">
        <f t="shared" si="26"/>
        <v>0</v>
      </c>
      <c r="K43" s="26">
        <f t="shared" si="26"/>
        <v>2</v>
      </c>
      <c r="L43" s="26">
        <f t="shared" si="26"/>
        <v>-1</v>
      </c>
      <c r="M43" s="29">
        <f t="shared" si="26"/>
        <v>2</v>
      </c>
    </row>
    <row r="44" spans="4:13" ht="13.5">
      <c r="D44" s="28">
        <f t="shared" si="23"/>
        <v>-3</v>
      </c>
      <c r="E44" s="26">
        <f t="shared" si="23"/>
        <v>1</v>
      </c>
      <c r="F44" s="26">
        <f t="shared" si="24"/>
        <v>24</v>
      </c>
      <c r="G44" s="26">
        <f aca="true" t="shared" si="27" ref="G44:M44">G8</f>
        <v>-3</v>
      </c>
      <c r="H44" s="26">
        <f t="shared" si="27"/>
        <v>0</v>
      </c>
      <c r="I44" s="26">
        <f t="shared" si="27"/>
        <v>0</v>
      </c>
      <c r="J44" s="26">
        <f t="shared" si="27"/>
        <v>-2</v>
      </c>
      <c r="K44" s="26">
        <f t="shared" si="27"/>
        <v>-2</v>
      </c>
      <c r="L44" s="26">
        <f t="shared" si="27"/>
        <v>2</v>
      </c>
      <c r="M44" s="29">
        <f t="shared" si="27"/>
        <v>-2</v>
      </c>
    </row>
    <row r="45" spans="4:13" ht="13.5">
      <c r="D45" s="28">
        <f t="shared" si="23"/>
        <v>0</v>
      </c>
      <c r="E45" s="26">
        <f t="shared" si="23"/>
        <v>-3</v>
      </c>
      <c r="F45" s="26">
        <f t="shared" si="24"/>
        <v>-5</v>
      </c>
      <c r="G45" s="26">
        <f aca="true" t="shared" si="28" ref="G45:M45">G9</f>
        <v>2</v>
      </c>
      <c r="H45" s="26">
        <f t="shared" si="28"/>
        <v>1</v>
      </c>
      <c r="I45" s="26">
        <f t="shared" si="28"/>
        <v>4</v>
      </c>
      <c r="J45" s="26">
        <f t="shared" si="28"/>
        <v>1</v>
      </c>
      <c r="K45" s="26">
        <f t="shared" si="28"/>
        <v>-2</v>
      </c>
      <c r="L45" s="26">
        <f t="shared" si="28"/>
        <v>0</v>
      </c>
      <c r="M45" s="29">
        <f t="shared" si="28"/>
        <v>-3</v>
      </c>
    </row>
    <row r="46" spans="4:15" ht="13.5">
      <c r="D46" s="28">
        <f t="shared" si="23"/>
        <v>0</v>
      </c>
      <c r="E46" s="26">
        <f t="shared" si="23"/>
        <v>2</v>
      </c>
      <c r="F46" s="26">
        <f t="shared" si="24"/>
        <v>6</v>
      </c>
      <c r="G46" s="26">
        <f aca="true" t="shared" si="29" ref="G46:M46">G10</f>
        <v>-2</v>
      </c>
      <c r="H46" s="26">
        <f t="shared" si="29"/>
        <v>-2</v>
      </c>
      <c r="I46" s="26">
        <f t="shared" si="29"/>
        <v>3</v>
      </c>
      <c r="J46" s="26">
        <f t="shared" si="29"/>
        <v>-2</v>
      </c>
      <c r="K46" s="26">
        <f t="shared" si="29"/>
        <v>3</v>
      </c>
      <c r="L46" s="26">
        <f t="shared" si="29"/>
        <v>-2</v>
      </c>
      <c r="M46" s="29">
        <f t="shared" si="29"/>
        <v>1</v>
      </c>
      <c r="O46" s="36" t="s">
        <v>54</v>
      </c>
    </row>
    <row r="47" spans="4:15" ht="13.5">
      <c r="D47" s="28">
        <f t="shared" si="23"/>
        <v>0</v>
      </c>
      <c r="E47" s="26">
        <f t="shared" si="23"/>
        <v>-3</v>
      </c>
      <c r="F47" s="26">
        <f t="shared" si="24"/>
        <v>29</v>
      </c>
      <c r="G47" s="26">
        <f aca="true" t="shared" si="30" ref="G47:M47">G11</f>
        <v>2</v>
      </c>
      <c r="H47" s="26">
        <f t="shared" si="30"/>
        <v>3</v>
      </c>
      <c r="I47" s="26">
        <f t="shared" si="30"/>
        <v>1</v>
      </c>
      <c r="J47" s="26">
        <f t="shared" si="30"/>
        <v>-2</v>
      </c>
      <c r="K47" s="26">
        <f t="shared" si="30"/>
        <v>-2</v>
      </c>
      <c r="L47" s="26">
        <f t="shared" si="30"/>
        <v>2</v>
      </c>
      <c r="M47" s="29">
        <f t="shared" si="30"/>
        <v>-3</v>
      </c>
      <c r="O47" s="37">
        <f>MDETERM(D42:CHOOSE($F$3,D42,E43,F44,G45,H46,I47,J48,K49,L50,M51))</f>
        <v>-7159515</v>
      </c>
    </row>
    <row r="48" spans="4:13" ht="13.5">
      <c r="D48" s="28">
        <f t="shared" si="23"/>
        <v>1</v>
      </c>
      <c r="E48" s="26">
        <f t="shared" si="23"/>
        <v>3</v>
      </c>
      <c r="F48" s="26">
        <f t="shared" si="24"/>
        <v>88</v>
      </c>
      <c r="G48" s="26">
        <f aca="true" t="shared" si="31" ref="G48:M48">G12</f>
        <v>1</v>
      </c>
      <c r="H48" s="26">
        <f t="shared" si="31"/>
        <v>-3</v>
      </c>
      <c r="I48" s="26">
        <f t="shared" si="31"/>
        <v>1</v>
      </c>
      <c r="J48" s="26">
        <f t="shared" si="31"/>
        <v>-3</v>
      </c>
      <c r="K48" s="26">
        <f t="shared" si="31"/>
        <v>3</v>
      </c>
      <c r="L48" s="26">
        <f t="shared" si="31"/>
        <v>3</v>
      </c>
      <c r="M48" s="29">
        <f t="shared" si="31"/>
        <v>3</v>
      </c>
    </row>
    <row r="49" spans="4:13" ht="13.5">
      <c r="D49" s="28">
        <f t="shared" si="23"/>
        <v>1</v>
      </c>
      <c r="E49" s="26">
        <f t="shared" si="23"/>
        <v>1</v>
      </c>
      <c r="F49" s="26">
        <f t="shared" si="24"/>
        <v>19</v>
      </c>
      <c r="G49" s="26">
        <f aca="true" t="shared" si="32" ref="G49:M49">G13</f>
        <v>-3</v>
      </c>
      <c r="H49" s="26">
        <f t="shared" si="32"/>
        <v>1</v>
      </c>
      <c r="I49" s="26">
        <f t="shared" si="32"/>
        <v>-3</v>
      </c>
      <c r="J49" s="26">
        <f t="shared" si="32"/>
        <v>-3</v>
      </c>
      <c r="K49" s="26">
        <f t="shared" si="32"/>
        <v>-1</v>
      </c>
      <c r="L49" s="26">
        <f t="shared" si="32"/>
        <v>2</v>
      </c>
      <c r="M49" s="29">
        <f t="shared" si="32"/>
        <v>0</v>
      </c>
    </row>
    <row r="50" spans="4:13" ht="13.5">
      <c r="D50" s="28">
        <f t="shared" si="23"/>
        <v>-2</v>
      </c>
      <c r="E50" s="26">
        <f t="shared" si="23"/>
        <v>2</v>
      </c>
      <c r="F50" s="26">
        <f t="shared" si="24"/>
        <v>13</v>
      </c>
      <c r="G50" s="26">
        <f aca="true" t="shared" si="33" ref="G50:M50">G14</f>
        <v>3</v>
      </c>
      <c r="H50" s="26">
        <f t="shared" si="33"/>
        <v>1</v>
      </c>
      <c r="I50" s="26">
        <f t="shared" si="33"/>
        <v>-3</v>
      </c>
      <c r="J50" s="26">
        <f t="shared" si="33"/>
        <v>3</v>
      </c>
      <c r="K50" s="26">
        <f t="shared" si="33"/>
        <v>-1</v>
      </c>
      <c r="L50" s="26">
        <f t="shared" si="33"/>
        <v>-3</v>
      </c>
      <c r="M50" s="29">
        <f t="shared" si="33"/>
        <v>1</v>
      </c>
    </row>
    <row r="51" spans="4:13" ht="13.5">
      <c r="D51" s="15">
        <f t="shared" si="23"/>
        <v>2</v>
      </c>
      <c r="E51" s="30">
        <f t="shared" si="23"/>
        <v>-1</v>
      </c>
      <c r="F51" s="30">
        <f t="shared" si="24"/>
        <v>31</v>
      </c>
      <c r="G51" s="30">
        <f aca="true" t="shared" si="34" ref="G51:M51">G15</f>
        <v>-1</v>
      </c>
      <c r="H51" s="30">
        <f t="shared" si="34"/>
        <v>1</v>
      </c>
      <c r="I51" s="30">
        <f t="shared" si="34"/>
        <v>2</v>
      </c>
      <c r="J51" s="30">
        <f t="shared" si="34"/>
        <v>-3</v>
      </c>
      <c r="K51" s="30">
        <f t="shared" si="34"/>
        <v>3</v>
      </c>
      <c r="L51" s="30">
        <f t="shared" si="34"/>
        <v>1</v>
      </c>
      <c r="M51" s="16">
        <f t="shared" si="34"/>
        <v>1</v>
      </c>
    </row>
    <row r="52" spans="4:13" ht="12.75">
      <c r="D52" s="39"/>
      <c r="E52" s="5"/>
      <c r="F52" s="5"/>
      <c r="G52" s="5"/>
      <c r="H52" s="5"/>
      <c r="I52" s="5"/>
      <c r="J52" s="5"/>
      <c r="K52" s="5"/>
      <c r="L52" s="5"/>
      <c r="M52" s="5"/>
    </row>
    <row r="53" spans="3:13" ht="13.5">
      <c r="C53" s="2" t="s">
        <v>44</v>
      </c>
      <c r="D53" s="13">
        <f aca="true" t="shared" si="35" ref="D53:D62">D6</f>
        <v>1</v>
      </c>
      <c r="E53" s="27">
        <f aca="true" t="shared" si="36" ref="E53:M53">E6</f>
        <v>1</v>
      </c>
      <c r="F53" s="27">
        <f t="shared" si="36"/>
        <v>1</v>
      </c>
      <c r="G53" s="27">
        <f aca="true" t="shared" si="37" ref="G53:G62">N6</f>
        <v>11</v>
      </c>
      <c r="H53" s="27">
        <f t="shared" si="36"/>
        <v>1</v>
      </c>
      <c r="I53" s="27">
        <f t="shared" si="36"/>
        <v>1</v>
      </c>
      <c r="J53" s="27">
        <f t="shared" si="36"/>
        <v>1</v>
      </c>
      <c r="K53" s="27">
        <f t="shared" si="36"/>
        <v>3</v>
      </c>
      <c r="L53" s="27">
        <f t="shared" si="36"/>
        <v>-1</v>
      </c>
      <c r="M53" s="14">
        <f t="shared" si="36"/>
        <v>-3</v>
      </c>
    </row>
    <row r="54" spans="3:13" ht="13.5">
      <c r="C54"/>
      <c r="D54" s="28">
        <f t="shared" si="35"/>
        <v>-2</v>
      </c>
      <c r="E54" s="26">
        <f aca="true" t="shared" si="38" ref="E54:F62">E7</f>
        <v>-2</v>
      </c>
      <c r="F54" s="26">
        <f t="shared" si="38"/>
        <v>-1</v>
      </c>
      <c r="G54" s="26">
        <f t="shared" si="37"/>
        <v>32</v>
      </c>
      <c r="H54" s="26">
        <f aca="true" t="shared" si="39" ref="H54:M54">H7</f>
        <v>0</v>
      </c>
      <c r="I54" s="26">
        <f t="shared" si="39"/>
        <v>3</v>
      </c>
      <c r="J54" s="26">
        <f t="shared" si="39"/>
        <v>0</v>
      </c>
      <c r="K54" s="26">
        <f t="shared" si="39"/>
        <v>2</v>
      </c>
      <c r="L54" s="26">
        <f t="shared" si="39"/>
        <v>-1</v>
      </c>
      <c r="M54" s="29">
        <f t="shared" si="39"/>
        <v>2</v>
      </c>
    </row>
    <row r="55" spans="4:13" ht="13.5">
      <c r="D55" s="28">
        <f t="shared" si="35"/>
        <v>-3</v>
      </c>
      <c r="E55" s="26">
        <f t="shared" si="38"/>
        <v>1</v>
      </c>
      <c r="F55" s="26">
        <f t="shared" si="38"/>
        <v>-1</v>
      </c>
      <c r="G55" s="26">
        <f t="shared" si="37"/>
        <v>24</v>
      </c>
      <c r="H55" s="26">
        <f aca="true" t="shared" si="40" ref="H55:M55">H8</f>
        <v>0</v>
      </c>
      <c r="I55" s="26">
        <f t="shared" si="40"/>
        <v>0</v>
      </c>
      <c r="J55" s="26">
        <f t="shared" si="40"/>
        <v>-2</v>
      </c>
      <c r="K55" s="26">
        <f t="shared" si="40"/>
        <v>-2</v>
      </c>
      <c r="L55" s="26">
        <f t="shared" si="40"/>
        <v>2</v>
      </c>
      <c r="M55" s="29">
        <f t="shared" si="40"/>
        <v>-2</v>
      </c>
    </row>
    <row r="56" spans="4:13" ht="13.5">
      <c r="D56" s="28">
        <f t="shared" si="35"/>
        <v>0</v>
      </c>
      <c r="E56" s="26">
        <f t="shared" si="38"/>
        <v>-3</v>
      </c>
      <c r="F56" s="26">
        <f t="shared" si="38"/>
        <v>0</v>
      </c>
      <c r="G56" s="26">
        <f t="shared" si="37"/>
        <v>-5</v>
      </c>
      <c r="H56" s="26">
        <f aca="true" t="shared" si="41" ref="H56:M56">H9</f>
        <v>1</v>
      </c>
      <c r="I56" s="26">
        <f t="shared" si="41"/>
        <v>4</v>
      </c>
      <c r="J56" s="26">
        <f t="shared" si="41"/>
        <v>1</v>
      </c>
      <c r="K56" s="26">
        <f t="shared" si="41"/>
        <v>-2</v>
      </c>
      <c r="L56" s="26">
        <f t="shared" si="41"/>
        <v>0</v>
      </c>
      <c r="M56" s="29">
        <f t="shared" si="41"/>
        <v>-3</v>
      </c>
    </row>
    <row r="57" spans="4:15" ht="13.5">
      <c r="D57" s="28">
        <f t="shared" si="35"/>
        <v>0</v>
      </c>
      <c r="E57" s="26">
        <f t="shared" si="38"/>
        <v>2</v>
      </c>
      <c r="F57" s="26">
        <f t="shared" si="38"/>
        <v>-3</v>
      </c>
      <c r="G57" s="26">
        <f t="shared" si="37"/>
        <v>6</v>
      </c>
      <c r="H57" s="26">
        <f aca="true" t="shared" si="42" ref="H57:M57">H10</f>
        <v>-2</v>
      </c>
      <c r="I57" s="26">
        <f t="shared" si="42"/>
        <v>3</v>
      </c>
      <c r="J57" s="26">
        <f t="shared" si="42"/>
        <v>-2</v>
      </c>
      <c r="K57" s="26">
        <f t="shared" si="42"/>
        <v>3</v>
      </c>
      <c r="L57" s="26">
        <f t="shared" si="42"/>
        <v>-2</v>
      </c>
      <c r="M57" s="29">
        <f t="shared" si="42"/>
        <v>1</v>
      </c>
      <c r="O57" s="36" t="s">
        <v>55</v>
      </c>
    </row>
    <row r="58" spans="4:15" ht="13.5">
      <c r="D58" s="28">
        <f t="shared" si="35"/>
        <v>0</v>
      </c>
      <c r="E58" s="26">
        <f t="shared" si="38"/>
        <v>-3</v>
      </c>
      <c r="F58" s="26">
        <f t="shared" si="38"/>
        <v>2</v>
      </c>
      <c r="G58" s="26">
        <f t="shared" si="37"/>
        <v>29</v>
      </c>
      <c r="H58" s="26">
        <f aca="true" t="shared" si="43" ref="H58:M58">H11</f>
        <v>3</v>
      </c>
      <c r="I58" s="26">
        <f t="shared" si="43"/>
        <v>1</v>
      </c>
      <c r="J58" s="26">
        <f t="shared" si="43"/>
        <v>-2</v>
      </c>
      <c r="K58" s="26">
        <f t="shared" si="43"/>
        <v>-2</v>
      </c>
      <c r="L58" s="26">
        <f t="shared" si="43"/>
        <v>2</v>
      </c>
      <c r="M58" s="29">
        <f t="shared" si="43"/>
        <v>-3</v>
      </c>
      <c r="O58" s="37">
        <f>MDETERM(D53:CHOOSE($F$3,D53,E54,F55,G56,H57,I58,J59,K60,L61,M62))</f>
        <v>3997898.999999998</v>
      </c>
    </row>
    <row r="59" spans="4:13" ht="13.5">
      <c r="D59" s="28">
        <f t="shared" si="35"/>
        <v>1</v>
      </c>
      <c r="E59" s="26">
        <f t="shared" si="38"/>
        <v>3</v>
      </c>
      <c r="F59" s="26">
        <f t="shared" si="38"/>
        <v>2</v>
      </c>
      <c r="G59" s="26">
        <f t="shared" si="37"/>
        <v>88</v>
      </c>
      <c r="H59" s="26">
        <f aca="true" t="shared" si="44" ref="H59:M59">H12</f>
        <v>-3</v>
      </c>
      <c r="I59" s="26">
        <f t="shared" si="44"/>
        <v>1</v>
      </c>
      <c r="J59" s="26">
        <f t="shared" si="44"/>
        <v>-3</v>
      </c>
      <c r="K59" s="26">
        <f t="shared" si="44"/>
        <v>3</v>
      </c>
      <c r="L59" s="26">
        <f t="shared" si="44"/>
        <v>3</v>
      </c>
      <c r="M59" s="29">
        <f t="shared" si="44"/>
        <v>3</v>
      </c>
    </row>
    <row r="60" spans="4:13" ht="13.5">
      <c r="D60" s="28">
        <f t="shared" si="35"/>
        <v>1</v>
      </c>
      <c r="E60" s="26">
        <f t="shared" si="38"/>
        <v>1</v>
      </c>
      <c r="F60" s="26">
        <f t="shared" si="38"/>
        <v>0</v>
      </c>
      <c r="G60" s="26">
        <f t="shared" si="37"/>
        <v>19</v>
      </c>
      <c r="H60" s="26">
        <f aca="true" t="shared" si="45" ref="H60:M60">H13</f>
        <v>1</v>
      </c>
      <c r="I60" s="26">
        <f t="shared" si="45"/>
        <v>-3</v>
      </c>
      <c r="J60" s="26">
        <f t="shared" si="45"/>
        <v>-3</v>
      </c>
      <c r="K60" s="26">
        <f t="shared" si="45"/>
        <v>-1</v>
      </c>
      <c r="L60" s="26">
        <f t="shared" si="45"/>
        <v>2</v>
      </c>
      <c r="M60" s="29">
        <f t="shared" si="45"/>
        <v>0</v>
      </c>
    </row>
    <row r="61" spans="4:13" ht="13.5">
      <c r="D61" s="28">
        <f t="shared" si="35"/>
        <v>-2</v>
      </c>
      <c r="E61" s="26">
        <f t="shared" si="38"/>
        <v>2</v>
      </c>
      <c r="F61" s="26">
        <f t="shared" si="38"/>
        <v>-3</v>
      </c>
      <c r="G61" s="26">
        <f t="shared" si="37"/>
        <v>13</v>
      </c>
      <c r="H61" s="26">
        <f aca="true" t="shared" si="46" ref="H61:M61">H14</f>
        <v>1</v>
      </c>
      <c r="I61" s="26">
        <f t="shared" si="46"/>
        <v>-3</v>
      </c>
      <c r="J61" s="26">
        <f t="shared" si="46"/>
        <v>3</v>
      </c>
      <c r="K61" s="26">
        <f t="shared" si="46"/>
        <v>-1</v>
      </c>
      <c r="L61" s="26">
        <f t="shared" si="46"/>
        <v>-3</v>
      </c>
      <c r="M61" s="29">
        <f t="shared" si="46"/>
        <v>1</v>
      </c>
    </row>
    <row r="62" spans="4:13" ht="13.5">
      <c r="D62" s="15">
        <f t="shared" si="35"/>
        <v>2</v>
      </c>
      <c r="E62" s="30">
        <f t="shared" si="38"/>
        <v>-1</v>
      </c>
      <c r="F62" s="30">
        <f t="shared" si="38"/>
        <v>2</v>
      </c>
      <c r="G62" s="30">
        <f t="shared" si="37"/>
        <v>31</v>
      </c>
      <c r="H62" s="30">
        <f aca="true" t="shared" si="47" ref="H62:M62">H15</f>
        <v>1</v>
      </c>
      <c r="I62" s="30">
        <f t="shared" si="47"/>
        <v>2</v>
      </c>
      <c r="J62" s="30">
        <f t="shared" si="47"/>
        <v>-3</v>
      </c>
      <c r="K62" s="30">
        <f t="shared" si="47"/>
        <v>3</v>
      </c>
      <c r="L62" s="30">
        <f t="shared" si="47"/>
        <v>1</v>
      </c>
      <c r="M62" s="16">
        <f t="shared" si="47"/>
        <v>1</v>
      </c>
    </row>
    <row r="63" spans="4:13" ht="12.75">
      <c r="D63" s="39"/>
      <c r="E63" s="5"/>
      <c r="F63" s="5"/>
      <c r="G63" s="5"/>
      <c r="H63" s="5"/>
      <c r="I63" s="5"/>
      <c r="J63" s="5"/>
      <c r="K63" s="5"/>
      <c r="L63" s="5"/>
      <c r="M63" s="5"/>
    </row>
    <row r="64" spans="3:13" ht="13.5">
      <c r="C64" s="2" t="s">
        <v>45</v>
      </c>
      <c r="D64" s="13">
        <f aca="true" t="shared" si="48" ref="D64:D73">D6</f>
        <v>1</v>
      </c>
      <c r="E64" s="27">
        <f aca="true" t="shared" si="49" ref="E64:M64">E6</f>
        <v>1</v>
      </c>
      <c r="F64" s="27">
        <f t="shared" si="49"/>
        <v>1</v>
      </c>
      <c r="G64" s="27">
        <f t="shared" si="49"/>
        <v>-1</v>
      </c>
      <c r="H64" s="27">
        <f aca="true" t="shared" si="50" ref="H64:H73">N6</f>
        <v>11</v>
      </c>
      <c r="I64" s="27">
        <f t="shared" si="49"/>
        <v>1</v>
      </c>
      <c r="J64" s="27">
        <f t="shared" si="49"/>
        <v>1</v>
      </c>
      <c r="K64" s="27">
        <f t="shared" si="49"/>
        <v>3</v>
      </c>
      <c r="L64" s="27">
        <f t="shared" si="49"/>
        <v>-1</v>
      </c>
      <c r="M64" s="14">
        <f t="shared" si="49"/>
        <v>-3</v>
      </c>
    </row>
    <row r="65" spans="4:13" ht="13.5">
      <c r="D65" s="28">
        <f t="shared" si="48"/>
        <v>-2</v>
      </c>
      <c r="E65" s="26">
        <f aca="true" t="shared" si="51" ref="E65:G73">E7</f>
        <v>-2</v>
      </c>
      <c r="F65" s="26">
        <f t="shared" si="51"/>
        <v>-1</v>
      </c>
      <c r="G65" s="26">
        <f t="shared" si="51"/>
        <v>2</v>
      </c>
      <c r="H65" s="26">
        <f t="shared" si="50"/>
        <v>32</v>
      </c>
      <c r="I65" s="26">
        <f aca="true" t="shared" si="52" ref="I65:M73">I7</f>
        <v>3</v>
      </c>
      <c r="J65" s="26">
        <f t="shared" si="52"/>
        <v>0</v>
      </c>
      <c r="K65" s="26">
        <f t="shared" si="52"/>
        <v>2</v>
      </c>
      <c r="L65" s="26">
        <f t="shared" si="52"/>
        <v>-1</v>
      </c>
      <c r="M65" s="29">
        <f t="shared" si="52"/>
        <v>2</v>
      </c>
    </row>
    <row r="66" spans="4:13" ht="13.5">
      <c r="D66" s="28">
        <f t="shared" si="48"/>
        <v>-3</v>
      </c>
      <c r="E66" s="26">
        <f t="shared" si="51"/>
        <v>1</v>
      </c>
      <c r="F66" s="26">
        <f t="shared" si="51"/>
        <v>-1</v>
      </c>
      <c r="G66" s="26">
        <f t="shared" si="51"/>
        <v>-3</v>
      </c>
      <c r="H66" s="26">
        <f t="shared" si="50"/>
        <v>24</v>
      </c>
      <c r="I66" s="26">
        <f t="shared" si="52"/>
        <v>0</v>
      </c>
      <c r="J66" s="26">
        <f t="shared" si="52"/>
        <v>-2</v>
      </c>
      <c r="K66" s="26">
        <f t="shared" si="52"/>
        <v>-2</v>
      </c>
      <c r="L66" s="26">
        <f t="shared" si="52"/>
        <v>2</v>
      </c>
      <c r="M66" s="29">
        <f t="shared" si="52"/>
        <v>-2</v>
      </c>
    </row>
    <row r="67" spans="4:13" ht="13.5">
      <c r="D67" s="28">
        <f t="shared" si="48"/>
        <v>0</v>
      </c>
      <c r="E67" s="26">
        <f t="shared" si="51"/>
        <v>-3</v>
      </c>
      <c r="F67" s="26">
        <f t="shared" si="51"/>
        <v>0</v>
      </c>
      <c r="G67" s="26">
        <f t="shared" si="51"/>
        <v>2</v>
      </c>
      <c r="H67" s="26">
        <f t="shared" si="50"/>
        <v>-5</v>
      </c>
      <c r="I67" s="26">
        <f t="shared" si="52"/>
        <v>4</v>
      </c>
      <c r="J67" s="26">
        <f t="shared" si="52"/>
        <v>1</v>
      </c>
      <c r="K67" s="26">
        <f t="shared" si="52"/>
        <v>-2</v>
      </c>
      <c r="L67" s="26">
        <f t="shared" si="52"/>
        <v>0</v>
      </c>
      <c r="M67" s="29">
        <f t="shared" si="52"/>
        <v>-3</v>
      </c>
    </row>
    <row r="68" spans="4:15" ht="13.5">
      <c r="D68" s="28">
        <f t="shared" si="48"/>
        <v>0</v>
      </c>
      <c r="E68" s="26">
        <f t="shared" si="51"/>
        <v>2</v>
      </c>
      <c r="F68" s="26">
        <f t="shared" si="51"/>
        <v>-3</v>
      </c>
      <c r="G68" s="26">
        <f t="shared" si="51"/>
        <v>-2</v>
      </c>
      <c r="H68" s="26">
        <f t="shared" si="50"/>
        <v>6</v>
      </c>
      <c r="I68" s="26">
        <f t="shared" si="52"/>
        <v>3</v>
      </c>
      <c r="J68" s="26">
        <f t="shared" si="52"/>
        <v>-2</v>
      </c>
      <c r="K68" s="26">
        <f t="shared" si="52"/>
        <v>3</v>
      </c>
      <c r="L68" s="26">
        <f t="shared" si="52"/>
        <v>-2</v>
      </c>
      <c r="M68" s="29">
        <f t="shared" si="52"/>
        <v>1</v>
      </c>
      <c r="O68" s="36" t="s">
        <v>56</v>
      </c>
    </row>
    <row r="69" spans="4:15" ht="13.5">
      <c r="D69" s="28">
        <f t="shared" si="48"/>
        <v>0</v>
      </c>
      <c r="E69" s="26">
        <f t="shared" si="51"/>
        <v>-3</v>
      </c>
      <c r="F69" s="26">
        <f t="shared" si="51"/>
        <v>2</v>
      </c>
      <c r="G69" s="26">
        <f t="shared" si="51"/>
        <v>2</v>
      </c>
      <c r="H69" s="26">
        <f t="shared" si="50"/>
        <v>29</v>
      </c>
      <c r="I69" s="26">
        <f t="shared" si="52"/>
        <v>1</v>
      </c>
      <c r="J69" s="26">
        <f t="shared" si="52"/>
        <v>-2</v>
      </c>
      <c r="K69" s="26">
        <f t="shared" si="52"/>
        <v>-2</v>
      </c>
      <c r="L69" s="26">
        <f t="shared" si="52"/>
        <v>2</v>
      </c>
      <c r="M69" s="29">
        <f t="shared" si="52"/>
        <v>-3</v>
      </c>
      <c r="O69" s="37">
        <f>MDETERM(D64:CHOOSE($F$3,D64,E65,F66,G67,H68,I69,J70,K71,L72,M73))</f>
        <v>6864795.0000000065</v>
      </c>
    </row>
    <row r="70" spans="4:13" ht="13.5">
      <c r="D70" s="28">
        <f t="shared" si="48"/>
        <v>1</v>
      </c>
      <c r="E70" s="26">
        <f t="shared" si="51"/>
        <v>3</v>
      </c>
      <c r="F70" s="26">
        <f t="shared" si="51"/>
        <v>2</v>
      </c>
      <c r="G70" s="26">
        <f t="shared" si="51"/>
        <v>1</v>
      </c>
      <c r="H70" s="26">
        <f t="shared" si="50"/>
        <v>88</v>
      </c>
      <c r="I70" s="26">
        <f t="shared" si="52"/>
        <v>1</v>
      </c>
      <c r="J70" s="26">
        <f t="shared" si="52"/>
        <v>-3</v>
      </c>
      <c r="K70" s="26">
        <f t="shared" si="52"/>
        <v>3</v>
      </c>
      <c r="L70" s="26">
        <f t="shared" si="52"/>
        <v>3</v>
      </c>
      <c r="M70" s="29">
        <f t="shared" si="52"/>
        <v>3</v>
      </c>
    </row>
    <row r="71" spans="4:13" ht="13.5">
      <c r="D71" s="28">
        <f t="shared" si="48"/>
        <v>1</v>
      </c>
      <c r="E71" s="26">
        <f t="shared" si="51"/>
        <v>1</v>
      </c>
      <c r="F71" s="26">
        <f t="shared" si="51"/>
        <v>0</v>
      </c>
      <c r="G71" s="26">
        <f t="shared" si="51"/>
        <v>-3</v>
      </c>
      <c r="H71" s="26">
        <f t="shared" si="50"/>
        <v>19</v>
      </c>
      <c r="I71" s="26">
        <f t="shared" si="52"/>
        <v>-3</v>
      </c>
      <c r="J71" s="26">
        <f t="shared" si="52"/>
        <v>-3</v>
      </c>
      <c r="K71" s="26">
        <f t="shared" si="52"/>
        <v>-1</v>
      </c>
      <c r="L71" s="26">
        <f t="shared" si="52"/>
        <v>2</v>
      </c>
      <c r="M71" s="29">
        <f t="shared" si="52"/>
        <v>0</v>
      </c>
    </row>
    <row r="72" spans="4:13" ht="13.5">
      <c r="D72" s="28">
        <f t="shared" si="48"/>
        <v>-2</v>
      </c>
      <c r="E72" s="26">
        <f t="shared" si="51"/>
        <v>2</v>
      </c>
      <c r="F72" s="26">
        <f t="shared" si="51"/>
        <v>-3</v>
      </c>
      <c r="G72" s="26">
        <f t="shared" si="51"/>
        <v>3</v>
      </c>
      <c r="H72" s="26">
        <f t="shared" si="50"/>
        <v>13</v>
      </c>
      <c r="I72" s="26">
        <f t="shared" si="52"/>
        <v>-3</v>
      </c>
      <c r="J72" s="26">
        <f t="shared" si="52"/>
        <v>3</v>
      </c>
      <c r="K72" s="26">
        <f t="shared" si="52"/>
        <v>-1</v>
      </c>
      <c r="L72" s="26">
        <f t="shared" si="52"/>
        <v>-3</v>
      </c>
      <c r="M72" s="29">
        <f t="shared" si="52"/>
        <v>1</v>
      </c>
    </row>
    <row r="73" spans="4:13" ht="13.5">
      <c r="D73" s="15">
        <f t="shared" si="48"/>
        <v>2</v>
      </c>
      <c r="E73" s="30">
        <f t="shared" si="51"/>
        <v>-1</v>
      </c>
      <c r="F73" s="30">
        <f t="shared" si="51"/>
        <v>2</v>
      </c>
      <c r="G73" s="30">
        <f t="shared" si="51"/>
        <v>-1</v>
      </c>
      <c r="H73" s="30">
        <f t="shared" si="50"/>
        <v>31</v>
      </c>
      <c r="I73" s="30">
        <f t="shared" si="52"/>
        <v>2</v>
      </c>
      <c r="J73" s="30">
        <f t="shared" si="52"/>
        <v>-3</v>
      </c>
      <c r="K73" s="30">
        <f t="shared" si="52"/>
        <v>3</v>
      </c>
      <c r="L73" s="30">
        <f t="shared" si="52"/>
        <v>1</v>
      </c>
      <c r="M73" s="16">
        <f t="shared" si="52"/>
        <v>1</v>
      </c>
    </row>
    <row r="74" spans="4:13" ht="12.75">
      <c r="D74" s="39"/>
      <c r="E74" s="5"/>
      <c r="F74" s="5"/>
      <c r="G74" s="5"/>
      <c r="H74" s="5"/>
      <c r="I74" s="5"/>
      <c r="J74" s="5"/>
      <c r="K74" s="5"/>
      <c r="L74" s="5"/>
      <c r="M74" s="5"/>
    </row>
    <row r="75" spans="3:13" ht="13.5">
      <c r="C75" s="2" t="s">
        <v>46</v>
      </c>
      <c r="D75" s="13">
        <f aca="true" t="shared" si="53" ref="D75:D84">D6</f>
        <v>1</v>
      </c>
      <c r="E75" s="27">
        <f aca="true" t="shared" si="54" ref="E75:M75">E6</f>
        <v>1</v>
      </c>
      <c r="F75" s="27">
        <f t="shared" si="54"/>
        <v>1</v>
      </c>
      <c r="G75" s="27">
        <f t="shared" si="54"/>
        <v>-1</v>
      </c>
      <c r="H75" s="27">
        <f t="shared" si="54"/>
        <v>1</v>
      </c>
      <c r="I75" s="27">
        <f aca="true" t="shared" si="55" ref="I75:I84">N6</f>
        <v>11</v>
      </c>
      <c r="J75" s="27">
        <f t="shared" si="54"/>
        <v>1</v>
      </c>
      <c r="K75" s="27">
        <f t="shared" si="54"/>
        <v>3</v>
      </c>
      <c r="L75" s="27">
        <f t="shared" si="54"/>
        <v>-1</v>
      </c>
      <c r="M75" s="14">
        <f t="shared" si="54"/>
        <v>-3</v>
      </c>
    </row>
    <row r="76" spans="4:13" ht="13.5">
      <c r="D76" s="28">
        <f t="shared" si="53"/>
        <v>-2</v>
      </c>
      <c r="E76" s="26">
        <f aca="true" t="shared" si="56" ref="E76:H84">E7</f>
        <v>-2</v>
      </c>
      <c r="F76" s="26">
        <f t="shared" si="56"/>
        <v>-1</v>
      </c>
      <c r="G76" s="26">
        <f t="shared" si="56"/>
        <v>2</v>
      </c>
      <c r="H76" s="26">
        <f t="shared" si="56"/>
        <v>0</v>
      </c>
      <c r="I76" s="26">
        <f t="shared" si="55"/>
        <v>32</v>
      </c>
      <c r="J76" s="26">
        <f aca="true" t="shared" si="57" ref="J76:M84">J7</f>
        <v>0</v>
      </c>
      <c r="K76" s="26">
        <f t="shared" si="57"/>
        <v>2</v>
      </c>
      <c r="L76" s="26">
        <f t="shared" si="57"/>
        <v>-1</v>
      </c>
      <c r="M76" s="29">
        <f t="shared" si="57"/>
        <v>2</v>
      </c>
    </row>
    <row r="77" spans="4:13" ht="13.5">
      <c r="D77" s="28">
        <f t="shared" si="53"/>
        <v>-3</v>
      </c>
      <c r="E77" s="26">
        <f t="shared" si="56"/>
        <v>1</v>
      </c>
      <c r="F77" s="26">
        <f t="shared" si="56"/>
        <v>-1</v>
      </c>
      <c r="G77" s="26">
        <f t="shared" si="56"/>
        <v>-3</v>
      </c>
      <c r="H77" s="26">
        <f t="shared" si="56"/>
        <v>0</v>
      </c>
      <c r="I77" s="26">
        <f t="shared" si="55"/>
        <v>24</v>
      </c>
      <c r="J77" s="26">
        <f t="shared" si="57"/>
        <v>-2</v>
      </c>
      <c r="K77" s="26">
        <f t="shared" si="57"/>
        <v>-2</v>
      </c>
      <c r="L77" s="26">
        <f t="shared" si="57"/>
        <v>2</v>
      </c>
      <c r="M77" s="29">
        <f t="shared" si="57"/>
        <v>-2</v>
      </c>
    </row>
    <row r="78" spans="4:13" ht="13.5">
      <c r="D78" s="28">
        <f t="shared" si="53"/>
        <v>0</v>
      </c>
      <c r="E78" s="26">
        <f t="shared" si="56"/>
        <v>-3</v>
      </c>
      <c r="F78" s="26">
        <f t="shared" si="56"/>
        <v>0</v>
      </c>
      <c r="G78" s="26">
        <f t="shared" si="56"/>
        <v>2</v>
      </c>
      <c r="H78" s="26">
        <f t="shared" si="56"/>
        <v>1</v>
      </c>
      <c r="I78" s="26">
        <f t="shared" si="55"/>
        <v>-5</v>
      </c>
      <c r="J78" s="26">
        <f t="shared" si="57"/>
        <v>1</v>
      </c>
      <c r="K78" s="26">
        <f t="shared" si="57"/>
        <v>-2</v>
      </c>
      <c r="L78" s="26">
        <f t="shared" si="57"/>
        <v>0</v>
      </c>
      <c r="M78" s="29">
        <f t="shared" si="57"/>
        <v>-3</v>
      </c>
    </row>
    <row r="79" spans="4:15" ht="13.5">
      <c r="D79" s="28">
        <f t="shared" si="53"/>
        <v>0</v>
      </c>
      <c r="E79" s="26">
        <f t="shared" si="56"/>
        <v>2</v>
      </c>
      <c r="F79" s="26">
        <f t="shared" si="56"/>
        <v>-3</v>
      </c>
      <c r="G79" s="26">
        <f t="shared" si="56"/>
        <v>-2</v>
      </c>
      <c r="H79" s="26">
        <f t="shared" si="56"/>
        <v>-2</v>
      </c>
      <c r="I79" s="26">
        <f t="shared" si="55"/>
        <v>6</v>
      </c>
      <c r="J79" s="26">
        <f t="shared" si="57"/>
        <v>-2</v>
      </c>
      <c r="K79" s="26">
        <f t="shared" si="57"/>
        <v>3</v>
      </c>
      <c r="L79" s="26">
        <f t="shared" si="57"/>
        <v>-2</v>
      </c>
      <c r="M79" s="29">
        <f t="shared" si="57"/>
        <v>1</v>
      </c>
      <c r="O79" s="36" t="s">
        <v>57</v>
      </c>
    </row>
    <row r="80" spans="4:15" ht="13.5">
      <c r="D80" s="28">
        <f t="shared" si="53"/>
        <v>0</v>
      </c>
      <c r="E80" s="26">
        <f t="shared" si="56"/>
        <v>-3</v>
      </c>
      <c r="F80" s="26">
        <f t="shared" si="56"/>
        <v>2</v>
      </c>
      <c r="G80" s="26">
        <f t="shared" si="56"/>
        <v>2</v>
      </c>
      <c r="H80" s="26">
        <f t="shared" si="56"/>
        <v>3</v>
      </c>
      <c r="I80" s="26">
        <f t="shared" si="55"/>
        <v>29</v>
      </c>
      <c r="J80" s="26">
        <f t="shared" si="57"/>
        <v>-2</v>
      </c>
      <c r="K80" s="26">
        <f t="shared" si="57"/>
        <v>-2</v>
      </c>
      <c r="L80" s="26">
        <f t="shared" si="57"/>
        <v>2</v>
      </c>
      <c r="M80" s="29">
        <f t="shared" si="57"/>
        <v>-3</v>
      </c>
      <c r="O80" s="37">
        <f>MDETERM(D75:CHOOSE($F$3,D75,E76,F77,G78,H79,I80,J81,K82,L83,M84))</f>
        <v>1979757.0000000019</v>
      </c>
    </row>
    <row r="81" spans="4:13" ht="13.5">
      <c r="D81" s="28">
        <f t="shared" si="53"/>
        <v>1</v>
      </c>
      <c r="E81" s="26">
        <f t="shared" si="56"/>
        <v>3</v>
      </c>
      <c r="F81" s="26">
        <f t="shared" si="56"/>
        <v>2</v>
      </c>
      <c r="G81" s="26">
        <f t="shared" si="56"/>
        <v>1</v>
      </c>
      <c r="H81" s="26">
        <f t="shared" si="56"/>
        <v>-3</v>
      </c>
      <c r="I81" s="26">
        <f t="shared" si="55"/>
        <v>88</v>
      </c>
      <c r="J81" s="26">
        <f t="shared" si="57"/>
        <v>-3</v>
      </c>
      <c r="K81" s="26">
        <f t="shared" si="57"/>
        <v>3</v>
      </c>
      <c r="L81" s="26">
        <f t="shared" si="57"/>
        <v>3</v>
      </c>
      <c r="M81" s="29">
        <f t="shared" si="57"/>
        <v>3</v>
      </c>
    </row>
    <row r="82" spans="4:13" ht="13.5">
      <c r="D82" s="28">
        <f t="shared" si="53"/>
        <v>1</v>
      </c>
      <c r="E82" s="26">
        <f t="shared" si="56"/>
        <v>1</v>
      </c>
      <c r="F82" s="26">
        <f t="shared" si="56"/>
        <v>0</v>
      </c>
      <c r="G82" s="26">
        <f t="shared" si="56"/>
        <v>-3</v>
      </c>
      <c r="H82" s="26">
        <f t="shared" si="56"/>
        <v>1</v>
      </c>
      <c r="I82" s="26">
        <f t="shared" si="55"/>
        <v>19</v>
      </c>
      <c r="J82" s="26">
        <f t="shared" si="57"/>
        <v>-3</v>
      </c>
      <c r="K82" s="26">
        <f t="shared" si="57"/>
        <v>-1</v>
      </c>
      <c r="L82" s="26">
        <f t="shared" si="57"/>
        <v>2</v>
      </c>
      <c r="M82" s="29">
        <f t="shared" si="57"/>
        <v>0</v>
      </c>
    </row>
    <row r="83" spans="4:13" ht="13.5">
      <c r="D83" s="28">
        <f t="shared" si="53"/>
        <v>-2</v>
      </c>
      <c r="E83" s="26">
        <f t="shared" si="56"/>
        <v>2</v>
      </c>
      <c r="F83" s="26">
        <f t="shared" si="56"/>
        <v>-3</v>
      </c>
      <c r="G83" s="26">
        <f t="shared" si="56"/>
        <v>3</v>
      </c>
      <c r="H83" s="26">
        <f t="shared" si="56"/>
        <v>1</v>
      </c>
      <c r="I83" s="26">
        <f t="shared" si="55"/>
        <v>13</v>
      </c>
      <c r="J83" s="26">
        <f t="shared" si="57"/>
        <v>3</v>
      </c>
      <c r="K83" s="26">
        <f t="shared" si="57"/>
        <v>-1</v>
      </c>
      <c r="L83" s="26">
        <f t="shared" si="57"/>
        <v>-3</v>
      </c>
      <c r="M83" s="29">
        <f t="shared" si="57"/>
        <v>1</v>
      </c>
    </row>
    <row r="84" spans="4:13" ht="13.5">
      <c r="D84" s="15">
        <f t="shared" si="53"/>
        <v>2</v>
      </c>
      <c r="E84" s="30">
        <f t="shared" si="56"/>
        <v>-1</v>
      </c>
      <c r="F84" s="30">
        <f t="shared" si="56"/>
        <v>2</v>
      </c>
      <c r="G84" s="30">
        <f t="shared" si="56"/>
        <v>-1</v>
      </c>
      <c r="H84" s="30">
        <f t="shared" si="56"/>
        <v>1</v>
      </c>
      <c r="I84" s="30">
        <f t="shared" si="55"/>
        <v>31</v>
      </c>
      <c r="J84" s="30">
        <f t="shared" si="57"/>
        <v>-3</v>
      </c>
      <c r="K84" s="30">
        <f t="shared" si="57"/>
        <v>3</v>
      </c>
      <c r="L84" s="30">
        <f t="shared" si="57"/>
        <v>1</v>
      </c>
      <c r="M84" s="16">
        <f t="shared" si="57"/>
        <v>1</v>
      </c>
    </row>
    <row r="85" spans="4:13" ht="12.75">
      <c r="D85" s="39"/>
      <c r="E85" s="5"/>
      <c r="F85" s="5"/>
      <c r="G85" s="5"/>
      <c r="H85" s="5"/>
      <c r="I85" s="5"/>
      <c r="J85" s="5"/>
      <c r="K85" s="5"/>
      <c r="L85" s="5"/>
      <c r="M85" s="5"/>
    </row>
    <row r="86" spans="3:13" ht="13.5">
      <c r="C86" s="2" t="s">
        <v>47</v>
      </c>
      <c r="D86" s="13">
        <f aca="true" t="shared" si="58" ref="D86:I86">D6</f>
        <v>1</v>
      </c>
      <c r="E86" s="27">
        <f t="shared" si="58"/>
        <v>1</v>
      </c>
      <c r="F86" s="27">
        <f t="shared" si="58"/>
        <v>1</v>
      </c>
      <c r="G86" s="27">
        <f t="shared" si="58"/>
        <v>-1</v>
      </c>
      <c r="H86" s="27">
        <f t="shared" si="58"/>
        <v>1</v>
      </c>
      <c r="I86" s="27">
        <f t="shared" si="58"/>
        <v>1</v>
      </c>
      <c r="J86" s="27">
        <f aca="true" t="shared" si="59" ref="J86:J95">N6</f>
        <v>11</v>
      </c>
      <c r="K86" s="27">
        <f aca="true" t="shared" si="60" ref="K86:M95">K6</f>
        <v>3</v>
      </c>
      <c r="L86" s="27">
        <f t="shared" si="60"/>
        <v>-1</v>
      </c>
      <c r="M86" s="14">
        <f t="shared" si="60"/>
        <v>-3</v>
      </c>
    </row>
    <row r="87" spans="4:13" ht="13.5">
      <c r="D87" s="28">
        <f aca="true" t="shared" si="61" ref="D87:I87">D7</f>
        <v>-2</v>
      </c>
      <c r="E87" s="26">
        <f t="shared" si="61"/>
        <v>-2</v>
      </c>
      <c r="F87" s="26">
        <f t="shared" si="61"/>
        <v>-1</v>
      </c>
      <c r="G87" s="26">
        <f t="shared" si="61"/>
        <v>2</v>
      </c>
      <c r="H87" s="26">
        <f t="shared" si="61"/>
        <v>0</v>
      </c>
      <c r="I87" s="26">
        <f t="shared" si="61"/>
        <v>3</v>
      </c>
      <c r="J87" s="26">
        <f t="shared" si="59"/>
        <v>32</v>
      </c>
      <c r="K87" s="26">
        <f t="shared" si="60"/>
        <v>2</v>
      </c>
      <c r="L87" s="26">
        <f t="shared" si="60"/>
        <v>-1</v>
      </c>
      <c r="M87" s="29">
        <f t="shared" si="60"/>
        <v>2</v>
      </c>
    </row>
    <row r="88" spans="4:13" ht="13.5">
      <c r="D88" s="28">
        <f aca="true" t="shared" si="62" ref="D88:I88">D8</f>
        <v>-3</v>
      </c>
      <c r="E88" s="26">
        <f t="shared" si="62"/>
        <v>1</v>
      </c>
      <c r="F88" s="26">
        <f t="shared" si="62"/>
        <v>-1</v>
      </c>
      <c r="G88" s="26">
        <f t="shared" si="62"/>
        <v>-3</v>
      </c>
      <c r="H88" s="26">
        <f t="shared" si="62"/>
        <v>0</v>
      </c>
      <c r="I88" s="26">
        <f t="shared" si="62"/>
        <v>0</v>
      </c>
      <c r="J88" s="26">
        <f t="shared" si="59"/>
        <v>24</v>
      </c>
      <c r="K88" s="26">
        <f t="shared" si="60"/>
        <v>-2</v>
      </c>
      <c r="L88" s="26">
        <f t="shared" si="60"/>
        <v>2</v>
      </c>
      <c r="M88" s="29">
        <f t="shared" si="60"/>
        <v>-2</v>
      </c>
    </row>
    <row r="89" spans="4:13" ht="13.5">
      <c r="D89" s="28">
        <f aca="true" t="shared" si="63" ref="D89:I89">D9</f>
        <v>0</v>
      </c>
      <c r="E89" s="26">
        <f t="shared" si="63"/>
        <v>-3</v>
      </c>
      <c r="F89" s="26">
        <f t="shared" si="63"/>
        <v>0</v>
      </c>
      <c r="G89" s="26">
        <f t="shared" si="63"/>
        <v>2</v>
      </c>
      <c r="H89" s="26">
        <f t="shared" si="63"/>
        <v>1</v>
      </c>
      <c r="I89" s="26">
        <f t="shared" si="63"/>
        <v>4</v>
      </c>
      <c r="J89" s="26">
        <f t="shared" si="59"/>
        <v>-5</v>
      </c>
      <c r="K89" s="26">
        <f t="shared" si="60"/>
        <v>-2</v>
      </c>
      <c r="L89" s="26">
        <f t="shared" si="60"/>
        <v>0</v>
      </c>
      <c r="M89" s="29">
        <f t="shared" si="60"/>
        <v>-3</v>
      </c>
    </row>
    <row r="90" spans="4:15" ht="13.5">
      <c r="D90" s="28">
        <f aca="true" t="shared" si="64" ref="D90:I90">D10</f>
        <v>0</v>
      </c>
      <c r="E90" s="26">
        <f t="shared" si="64"/>
        <v>2</v>
      </c>
      <c r="F90" s="26">
        <f t="shared" si="64"/>
        <v>-3</v>
      </c>
      <c r="G90" s="26">
        <f t="shared" si="64"/>
        <v>-2</v>
      </c>
      <c r="H90" s="26">
        <f t="shared" si="64"/>
        <v>-2</v>
      </c>
      <c r="I90" s="26">
        <f t="shared" si="64"/>
        <v>3</v>
      </c>
      <c r="J90" s="26">
        <f t="shared" si="59"/>
        <v>6</v>
      </c>
      <c r="K90" s="26">
        <f t="shared" si="60"/>
        <v>3</v>
      </c>
      <c r="L90" s="26">
        <f t="shared" si="60"/>
        <v>-2</v>
      </c>
      <c r="M90" s="29">
        <f t="shared" si="60"/>
        <v>1</v>
      </c>
      <c r="O90" s="36" t="s">
        <v>58</v>
      </c>
    </row>
    <row r="91" spans="4:15" ht="13.5">
      <c r="D91" s="28">
        <f aca="true" t="shared" si="65" ref="D91:I91">D11</f>
        <v>0</v>
      </c>
      <c r="E91" s="26">
        <f t="shared" si="65"/>
        <v>-3</v>
      </c>
      <c r="F91" s="26">
        <f t="shared" si="65"/>
        <v>2</v>
      </c>
      <c r="G91" s="26">
        <f t="shared" si="65"/>
        <v>2</v>
      </c>
      <c r="H91" s="26">
        <f t="shared" si="65"/>
        <v>3</v>
      </c>
      <c r="I91" s="26">
        <f t="shared" si="65"/>
        <v>1</v>
      </c>
      <c r="J91" s="26">
        <f t="shared" si="59"/>
        <v>29</v>
      </c>
      <c r="K91" s="26">
        <f t="shared" si="60"/>
        <v>-2</v>
      </c>
      <c r="L91" s="26">
        <f t="shared" si="60"/>
        <v>2</v>
      </c>
      <c r="M91" s="29">
        <f t="shared" si="60"/>
        <v>-3</v>
      </c>
      <c r="O91" s="37">
        <f>MDETERM(D86:CHOOSE($F$3,D86,E87,F88,G89,H90,I91,J92,K93,L94,M95))</f>
        <v>1753956.999999998</v>
      </c>
    </row>
    <row r="92" spans="4:13" ht="13.5">
      <c r="D92" s="28">
        <f aca="true" t="shared" si="66" ref="D92:I92">D12</f>
        <v>1</v>
      </c>
      <c r="E92" s="26">
        <f t="shared" si="66"/>
        <v>3</v>
      </c>
      <c r="F92" s="26">
        <f t="shared" si="66"/>
        <v>2</v>
      </c>
      <c r="G92" s="26">
        <f t="shared" si="66"/>
        <v>1</v>
      </c>
      <c r="H92" s="26">
        <f t="shared" si="66"/>
        <v>-3</v>
      </c>
      <c r="I92" s="26">
        <f t="shared" si="66"/>
        <v>1</v>
      </c>
      <c r="J92" s="26">
        <f t="shared" si="59"/>
        <v>88</v>
      </c>
      <c r="K92" s="26">
        <f t="shared" si="60"/>
        <v>3</v>
      </c>
      <c r="L92" s="26">
        <f t="shared" si="60"/>
        <v>3</v>
      </c>
      <c r="M92" s="29">
        <f t="shared" si="60"/>
        <v>3</v>
      </c>
    </row>
    <row r="93" spans="4:13" ht="13.5">
      <c r="D93" s="28">
        <f aca="true" t="shared" si="67" ref="D93:I93">D13</f>
        <v>1</v>
      </c>
      <c r="E93" s="26">
        <f t="shared" si="67"/>
        <v>1</v>
      </c>
      <c r="F93" s="26">
        <f t="shared" si="67"/>
        <v>0</v>
      </c>
      <c r="G93" s="26">
        <f t="shared" si="67"/>
        <v>-3</v>
      </c>
      <c r="H93" s="26">
        <f t="shared" si="67"/>
        <v>1</v>
      </c>
      <c r="I93" s="26">
        <f t="shared" si="67"/>
        <v>-3</v>
      </c>
      <c r="J93" s="26">
        <f t="shared" si="59"/>
        <v>19</v>
      </c>
      <c r="K93" s="26">
        <f t="shared" si="60"/>
        <v>-1</v>
      </c>
      <c r="L93" s="26">
        <f t="shared" si="60"/>
        <v>2</v>
      </c>
      <c r="M93" s="29">
        <f t="shared" si="60"/>
        <v>0</v>
      </c>
    </row>
    <row r="94" spans="4:13" ht="13.5">
      <c r="D94" s="28">
        <f aca="true" t="shared" si="68" ref="D94:I94">D14</f>
        <v>-2</v>
      </c>
      <c r="E94" s="26">
        <f t="shared" si="68"/>
        <v>2</v>
      </c>
      <c r="F94" s="26">
        <f t="shared" si="68"/>
        <v>-3</v>
      </c>
      <c r="G94" s="26">
        <f t="shared" si="68"/>
        <v>3</v>
      </c>
      <c r="H94" s="26">
        <f t="shared" si="68"/>
        <v>1</v>
      </c>
      <c r="I94" s="26">
        <f t="shared" si="68"/>
        <v>-3</v>
      </c>
      <c r="J94" s="26">
        <f t="shared" si="59"/>
        <v>13</v>
      </c>
      <c r="K94" s="26">
        <f t="shared" si="60"/>
        <v>-1</v>
      </c>
      <c r="L94" s="26">
        <f t="shared" si="60"/>
        <v>-3</v>
      </c>
      <c r="M94" s="29">
        <f t="shared" si="60"/>
        <v>1</v>
      </c>
    </row>
    <row r="95" spans="4:13" ht="13.5">
      <c r="D95" s="15">
        <f aca="true" t="shared" si="69" ref="D95:I95">D15</f>
        <v>2</v>
      </c>
      <c r="E95" s="30">
        <f t="shared" si="69"/>
        <v>-1</v>
      </c>
      <c r="F95" s="30">
        <f t="shared" si="69"/>
        <v>2</v>
      </c>
      <c r="G95" s="30">
        <f t="shared" si="69"/>
        <v>-1</v>
      </c>
      <c r="H95" s="30">
        <f t="shared" si="69"/>
        <v>1</v>
      </c>
      <c r="I95" s="30">
        <f t="shared" si="69"/>
        <v>2</v>
      </c>
      <c r="J95" s="30">
        <f t="shared" si="59"/>
        <v>31</v>
      </c>
      <c r="K95" s="30">
        <f t="shared" si="60"/>
        <v>3</v>
      </c>
      <c r="L95" s="30">
        <f t="shared" si="60"/>
        <v>1</v>
      </c>
      <c r="M95" s="16">
        <f t="shared" si="60"/>
        <v>1</v>
      </c>
    </row>
    <row r="96" spans="4:13" ht="12.75">
      <c r="D96" s="39"/>
      <c r="E96" s="5"/>
      <c r="F96" s="5"/>
      <c r="G96" s="5"/>
      <c r="H96" s="5"/>
      <c r="I96" s="5"/>
      <c r="J96" s="5"/>
      <c r="K96" s="5"/>
      <c r="L96" s="5"/>
      <c r="M96" s="5"/>
    </row>
    <row r="97" spans="3:13" ht="13.5">
      <c r="C97" s="2" t="s">
        <v>48</v>
      </c>
      <c r="D97" s="13">
        <f aca="true" t="shared" si="70" ref="D97:J97">D6</f>
        <v>1</v>
      </c>
      <c r="E97" s="27">
        <f t="shared" si="70"/>
        <v>1</v>
      </c>
      <c r="F97" s="27">
        <f t="shared" si="70"/>
        <v>1</v>
      </c>
      <c r="G97" s="27">
        <f t="shared" si="70"/>
        <v>-1</v>
      </c>
      <c r="H97" s="27">
        <f t="shared" si="70"/>
        <v>1</v>
      </c>
      <c r="I97" s="27">
        <f t="shared" si="70"/>
        <v>1</v>
      </c>
      <c r="J97" s="27">
        <f t="shared" si="70"/>
        <v>1</v>
      </c>
      <c r="K97" s="27">
        <f aca="true" t="shared" si="71" ref="K97:K106">N6</f>
        <v>11</v>
      </c>
      <c r="L97" s="27">
        <f aca="true" t="shared" si="72" ref="L97:M106">L6</f>
        <v>-1</v>
      </c>
      <c r="M97" s="14">
        <f t="shared" si="72"/>
        <v>-3</v>
      </c>
    </row>
    <row r="98" spans="4:13" ht="13.5">
      <c r="D98" s="28">
        <f aca="true" t="shared" si="73" ref="D98:J98">D7</f>
        <v>-2</v>
      </c>
      <c r="E98" s="26">
        <f t="shared" si="73"/>
        <v>-2</v>
      </c>
      <c r="F98" s="26">
        <f t="shared" si="73"/>
        <v>-1</v>
      </c>
      <c r="G98" s="26">
        <f t="shared" si="73"/>
        <v>2</v>
      </c>
      <c r="H98" s="26">
        <f t="shared" si="73"/>
        <v>0</v>
      </c>
      <c r="I98" s="26">
        <f t="shared" si="73"/>
        <v>3</v>
      </c>
      <c r="J98" s="26">
        <f t="shared" si="73"/>
        <v>0</v>
      </c>
      <c r="K98" s="26">
        <f t="shared" si="71"/>
        <v>32</v>
      </c>
      <c r="L98" s="26">
        <f t="shared" si="72"/>
        <v>-1</v>
      </c>
      <c r="M98" s="29">
        <f t="shared" si="72"/>
        <v>2</v>
      </c>
    </row>
    <row r="99" spans="4:13" ht="13.5">
      <c r="D99" s="28">
        <f aca="true" t="shared" si="74" ref="D99:J99">D8</f>
        <v>-3</v>
      </c>
      <c r="E99" s="26">
        <f t="shared" si="74"/>
        <v>1</v>
      </c>
      <c r="F99" s="26">
        <f t="shared" si="74"/>
        <v>-1</v>
      </c>
      <c r="G99" s="26">
        <f t="shared" si="74"/>
        <v>-3</v>
      </c>
      <c r="H99" s="26">
        <f t="shared" si="74"/>
        <v>0</v>
      </c>
      <c r="I99" s="26">
        <f t="shared" si="74"/>
        <v>0</v>
      </c>
      <c r="J99" s="26">
        <f t="shared" si="74"/>
        <v>-2</v>
      </c>
      <c r="K99" s="26">
        <f t="shared" si="71"/>
        <v>24</v>
      </c>
      <c r="L99" s="26">
        <f t="shared" si="72"/>
        <v>2</v>
      </c>
      <c r="M99" s="29">
        <f t="shared" si="72"/>
        <v>-2</v>
      </c>
    </row>
    <row r="100" spans="4:13" ht="13.5">
      <c r="D100" s="28">
        <f aca="true" t="shared" si="75" ref="D100:J100">D9</f>
        <v>0</v>
      </c>
      <c r="E100" s="26">
        <f t="shared" si="75"/>
        <v>-3</v>
      </c>
      <c r="F100" s="26">
        <f t="shared" si="75"/>
        <v>0</v>
      </c>
      <c r="G100" s="26">
        <f t="shared" si="75"/>
        <v>2</v>
      </c>
      <c r="H100" s="26">
        <f t="shared" si="75"/>
        <v>1</v>
      </c>
      <c r="I100" s="26">
        <f t="shared" si="75"/>
        <v>4</v>
      </c>
      <c r="J100" s="26">
        <f t="shared" si="75"/>
        <v>1</v>
      </c>
      <c r="K100" s="26">
        <f t="shared" si="71"/>
        <v>-5</v>
      </c>
      <c r="L100" s="26">
        <f t="shared" si="72"/>
        <v>0</v>
      </c>
      <c r="M100" s="29">
        <f t="shared" si="72"/>
        <v>-3</v>
      </c>
    </row>
    <row r="101" spans="4:15" ht="13.5">
      <c r="D101" s="28">
        <f aca="true" t="shared" si="76" ref="D101:J101">D10</f>
        <v>0</v>
      </c>
      <c r="E101" s="26">
        <f t="shared" si="76"/>
        <v>2</v>
      </c>
      <c r="F101" s="26">
        <f t="shared" si="76"/>
        <v>-3</v>
      </c>
      <c r="G101" s="26">
        <f t="shared" si="76"/>
        <v>-2</v>
      </c>
      <c r="H101" s="26">
        <f t="shared" si="76"/>
        <v>-2</v>
      </c>
      <c r="I101" s="26">
        <f t="shared" si="76"/>
        <v>3</v>
      </c>
      <c r="J101" s="26">
        <f t="shared" si="76"/>
        <v>-2</v>
      </c>
      <c r="K101" s="26">
        <f t="shared" si="71"/>
        <v>6</v>
      </c>
      <c r="L101" s="26">
        <f t="shared" si="72"/>
        <v>-2</v>
      </c>
      <c r="M101" s="29">
        <f t="shared" si="72"/>
        <v>1</v>
      </c>
      <c r="O101" s="36" t="s">
        <v>59</v>
      </c>
    </row>
    <row r="102" spans="4:15" ht="13.5">
      <c r="D102" s="28">
        <f aca="true" t="shared" si="77" ref="D102:J102">D11</f>
        <v>0</v>
      </c>
      <c r="E102" s="26">
        <f t="shared" si="77"/>
        <v>-3</v>
      </c>
      <c r="F102" s="26">
        <f t="shared" si="77"/>
        <v>2</v>
      </c>
      <c r="G102" s="26">
        <f t="shared" si="77"/>
        <v>2</v>
      </c>
      <c r="H102" s="26">
        <f t="shared" si="77"/>
        <v>3</v>
      </c>
      <c r="I102" s="26">
        <f t="shared" si="77"/>
        <v>1</v>
      </c>
      <c r="J102" s="26">
        <f t="shared" si="77"/>
        <v>-2</v>
      </c>
      <c r="K102" s="26">
        <f t="shared" si="71"/>
        <v>29</v>
      </c>
      <c r="L102" s="26">
        <f t="shared" si="72"/>
        <v>2</v>
      </c>
      <c r="M102" s="29">
        <f t="shared" si="72"/>
        <v>-3</v>
      </c>
      <c r="O102" s="37">
        <f>MDETERM(D97:CHOOSE($F$3,D97,E98,F99,G100,H101,I102,J103,K104,L105,M106))</f>
        <v>5587245.000000005</v>
      </c>
    </row>
    <row r="103" spans="4:13" ht="13.5">
      <c r="D103" s="28">
        <f aca="true" t="shared" si="78" ref="D103:J103">D12</f>
        <v>1</v>
      </c>
      <c r="E103" s="26">
        <f t="shared" si="78"/>
        <v>3</v>
      </c>
      <c r="F103" s="26">
        <f t="shared" si="78"/>
        <v>2</v>
      </c>
      <c r="G103" s="26">
        <f t="shared" si="78"/>
        <v>1</v>
      </c>
      <c r="H103" s="26">
        <f t="shared" si="78"/>
        <v>-3</v>
      </c>
      <c r="I103" s="26">
        <f t="shared" si="78"/>
        <v>1</v>
      </c>
      <c r="J103" s="26">
        <f t="shared" si="78"/>
        <v>-3</v>
      </c>
      <c r="K103" s="26">
        <f t="shared" si="71"/>
        <v>88</v>
      </c>
      <c r="L103" s="26">
        <f t="shared" si="72"/>
        <v>3</v>
      </c>
      <c r="M103" s="29">
        <f t="shared" si="72"/>
        <v>3</v>
      </c>
    </row>
    <row r="104" spans="4:13" ht="13.5">
      <c r="D104" s="28">
        <f aca="true" t="shared" si="79" ref="D104:J104">D13</f>
        <v>1</v>
      </c>
      <c r="E104" s="26">
        <f t="shared" si="79"/>
        <v>1</v>
      </c>
      <c r="F104" s="26">
        <f t="shared" si="79"/>
        <v>0</v>
      </c>
      <c r="G104" s="26">
        <f t="shared" si="79"/>
        <v>-3</v>
      </c>
      <c r="H104" s="26">
        <f t="shared" si="79"/>
        <v>1</v>
      </c>
      <c r="I104" s="26">
        <f t="shared" si="79"/>
        <v>-3</v>
      </c>
      <c r="J104" s="26">
        <f t="shared" si="79"/>
        <v>-3</v>
      </c>
      <c r="K104" s="26">
        <f t="shared" si="71"/>
        <v>19</v>
      </c>
      <c r="L104" s="26">
        <f t="shared" si="72"/>
        <v>2</v>
      </c>
      <c r="M104" s="29">
        <f t="shared" si="72"/>
        <v>0</v>
      </c>
    </row>
    <row r="105" spans="4:13" ht="13.5">
      <c r="D105" s="28">
        <f aca="true" t="shared" si="80" ref="D105:J105">D14</f>
        <v>-2</v>
      </c>
      <c r="E105" s="26">
        <f t="shared" si="80"/>
        <v>2</v>
      </c>
      <c r="F105" s="26">
        <f t="shared" si="80"/>
        <v>-3</v>
      </c>
      <c r="G105" s="26">
        <f t="shared" si="80"/>
        <v>3</v>
      </c>
      <c r="H105" s="26">
        <f t="shared" si="80"/>
        <v>1</v>
      </c>
      <c r="I105" s="26">
        <f t="shared" si="80"/>
        <v>-3</v>
      </c>
      <c r="J105" s="26">
        <f t="shared" si="80"/>
        <v>3</v>
      </c>
      <c r="K105" s="26">
        <f t="shared" si="71"/>
        <v>13</v>
      </c>
      <c r="L105" s="26">
        <f t="shared" si="72"/>
        <v>-3</v>
      </c>
      <c r="M105" s="29">
        <f t="shared" si="72"/>
        <v>1</v>
      </c>
    </row>
    <row r="106" spans="4:13" ht="13.5">
      <c r="D106" s="15">
        <f aca="true" t="shared" si="81" ref="D106:J106">D15</f>
        <v>2</v>
      </c>
      <c r="E106" s="30">
        <f t="shared" si="81"/>
        <v>-1</v>
      </c>
      <c r="F106" s="30">
        <f t="shared" si="81"/>
        <v>2</v>
      </c>
      <c r="G106" s="30">
        <f t="shared" si="81"/>
        <v>-1</v>
      </c>
      <c r="H106" s="30">
        <f t="shared" si="81"/>
        <v>1</v>
      </c>
      <c r="I106" s="30">
        <f t="shared" si="81"/>
        <v>2</v>
      </c>
      <c r="J106" s="30">
        <f t="shared" si="81"/>
        <v>-3</v>
      </c>
      <c r="K106" s="30">
        <f t="shared" si="71"/>
        <v>31</v>
      </c>
      <c r="L106" s="30">
        <f t="shared" si="72"/>
        <v>1</v>
      </c>
      <c r="M106" s="16">
        <f t="shared" si="72"/>
        <v>1</v>
      </c>
    </row>
    <row r="107" spans="4:13" ht="12.75">
      <c r="D107" s="39"/>
      <c r="E107" s="5"/>
      <c r="F107" s="5"/>
      <c r="G107" s="5"/>
      <c r="H107" s="5"/>
      <c r="I107" s="5"/>
      <c r="J107" s="5"/>
      <c r="K107" s="5"/>
      <c r="L107" s="5"/>
      <c r="M107" s="5"/>
    </row>
    <row r="108" spans="3:13" ht="13.5">
      <c r="C108" s="2" t="s">
        <v>49</v>
      </c>
      <c r="D108" s="13">
        <f aca="true" t="shared" si="82" ref="D108:K108">D6</f>
        <v>1</v>
      </c>
      <c r="E108" s="27">
        <f t="shared" si="82"/>
        <v>1</v>
      </c>
      <c r="F108" s="27">
        <f t="shared" si="82"/>
        <v>1</v>
      </c>
      <c r="G108" s="27">
        <f t="shared" si="82"/>
        <v>-1</v>
      </c>
      <c r="H108" s="27">
        <f t="shared" si="82"/>
        <v>1</v>
      </c>
      <c r="I108" s="27">
        <f t="shared" si="82"/>
        <v>1</v>
      </c>
      <c r="J108" s="27">
        <f t="shared" si="82"/>
        <v>1</v>
      </c>
      <c r="K108" s="27">
        <f t="shared" si="82"/>
        <v>3</v>
      </c>
      <c r="L108" s="27">
        <f>N6</f>
        <v>11</v>
      </c>
      <c r="M108" s="14">
        <f aca="true" t="shared" si="83" ref="M108:M117">M6</f>
        <v>-3</v>
      </c>
    </row>
    <row r="109" spans="4:13" ht="13.5">
      <c r="D109" s="28">
        <f aca="true" t="shared" si="84" ref="D109:K109">D7</f>
        <v>-2</v>
      </c>
      <c r="E109" s="26">
        <f t="shared" si="84"/>
        <v>-2</v>
      </c>
      <c r="F109" s="26">
        <f t="shared" si="84"/>
        <v>-1</v>
      </c>
      <c r="G109" s="26">
        <f t="shared" si="84"/>
        <v>2</v>
      </c>
      <c r="H109" s="26">
        <f t="shared" si="84"/>
        <v>0</v>
      </c>
      <c r="I109" s="26">
        <f t="shared" si="84"/>
        <v>3</v>
      </c>
      <c r="J109" s="26">
        <f t="shared" si="84"/>
        <v>0</v>
      </c>
      <c r="K109" s="26">
        <f t="shared" si="84"/>
        <v>2</v>
      </c>
      <c r="L109" s="26">
        <f aca="true" t="shared" si="85" ref="L109:L117">N7</f>
        <v>32</v>
      </c>
      <c r="M109" s="29">
        <f t="shared" si="83"/>
        <v>2</v>
      </c>
    </row>
    <row r="110" spans="4:13" ht="13.5">
      <c r="D110" s="28">
        <f aca="true" t="shared" si="86" ref="D110:K110">D8</f>
        <v>-3</v>
      </c>
      <c r="E110" s="26">
        <f t="shared" si="86"/>
        <v>1</v>
      </c>
      <c r="F110" s="26">
        <f t="shared" si="86"/>
        <v>-1</v>
      </c>
      <c r="G110" s="26">
        <f t="shared" si="86"/>
        <v>-3</v>
      </c>
      <c r="H110" s="26">
        <f t="shared" si="86"/>
        <v>0</v>
      </c>
      <c r="I110" s="26">
        <f t="shared" si="86"/>
        <v>0</v>
      </c>
      <c r="J110" s="26">
        <f t="shared" si="86"/>
        <v>-2</v>
      </c>
      <c r="K110" s="26">
        <f t="shared" si="86"/>
        <v>-2</v>
      </c>
      <c r="L110" s="26">
        <f t="shared" si="85"/>
        <v>24</v>
      </c>
      <c r="M110" s="29">
        <f t="shared" si="83"/>
        <v>-2</v>
      </c>
    </row>
    <row r="111" spans="4:13" ht="13.5">
      <c r="D111" s="28">
        <f aca="true" t="shared" si="87" ref="D111:K111">D9</f>
        <v>0</v>
      </c>
      <c r="E111" s="26">
        <f t="shared" si="87"/>
        <v>-3</v>
      </c>
      <c r="F111" s="26">
        <f t="shared" si="87"/>
        <v>0</v>
      </c>
      <c r="G111" s="26">
        <f t="shared" si="87"/>
        <v>2</v>
      </c>
      <c r="H111" s="26">
        <f t="shared" si="87"/>
        <v>1</v>
      </c>
      <c r="I111" s="26">
        <f t="shared" si="87"/>
        <v>4</v>
      </c>
      <c r="J111" s="26">
        <f t="shared" si="87"/>
        <v>1</v>
      </c>
      <c r="K111" s="26">
        <f t="shared" si="87"/>
        <v>-2</v>
      </c>
      <c r="L111" s="26">
        <f t="shared" si="85"/>
        <v>-5</v>
      </c>
      <c r="M111" s="29">
        <f t="shared" si="83"/>
        <v>-3</v>
      </c>
    </row>
    <row r="112" spans="4:15" ht="13.5">
      <c r="D112" s="28">
        <f aca="true" t="shared" si="88" ref="D112:K112">D10</f>
        <v>0</v>
      </c>
      <c r="E112" s="26">
        <f t="shared" si="88"/>
        <v>2</v>
      </c>
      <c r="F112" s="26">
        <f t="shared" si="88"/>
        <v>-3</v>
      </c>
      <c r="G112" s="26">
        <f t="shared" si="88"/>
        <v>-2</v>
      </c>
      <c r="H112" s="26">
        <f t="shared" si="88"/>
        <v>-2</v>
      </c>
      <c r="I112" s="26">
        <f t="shared" si="88"/>
        <v>3</v>
      </c>
      <c r="J112" s="26">
        <f t="shared" si="88"/>
        <v>-2</v>
      </c>
      <c r="K112" s="26">
        <f t="shared" si="88"/>
        <v>3</v>
      </c>
      <c r="L112" s="26">
        <f t="shared" si="85"/>
        <v>6</v>
      </c>
      <c r="M112" s="29">
        <f t="shared" si="83"/>
        <v>1</v>
      </c>
      <c r="O112" s="36" t="s">
        <v>60</v>
      </c>
    </row>
    <row r="113" spans="4:15" ht="13.5">
      <c r="D113" s="28">
        <f aca="true" t="shared" si="89" ref="D113:K113">D11</f>
        <v>0</v>
      </c>
      <c r="E113" s="26">
        <f t="shared" si="89"/>
        <v>-3</v>
      </c>
      <c r="F113" s="26">
        <f t="shared" si="89"/>
        <v>2</v>
      </c>
      <c r="G113" s="26">
        <f t="shared" si="89"/>
        <v>2</v>
      </c>
      <c r="H113" s="26">
        <f t="shared" si="89"/>
        <v>3</v>
      </c>
      <c r="I113" s="26">
        <f t="shared" si="89"/>
        <v>1</v>
      </c>
      <c r="J113" s="26">
        <f t="shared" si="89"/>
        <v>-2</v>
      </c>
      <c r="K113" s="26">
        <f t="shared" si="89"/>
        <v>-2</v>
      </c>
      <c r="L113" s="26">
        <f t="shared" si="85"/>
        <v>29</v>
      </c>
      <c r="M113" s="29">
        <f t="shared" si="83"/>
        <v>-3</v>
      </c>
      <c r="O113" s="37">
        <f>MDETERM(D108:CHOOSE($F$3,D108,E109,F110,G111,H112,I113,J114,K115,L116,M117))</f>
        <v>12936572.000000013</v>
      </c>
    </row>
    <row r="114" spans="4:13" ht="13.5">
      <c r="D114" s="28">
        <f aca="true" t="shared" si="90" ref="D114:K114">D12</f>
        <v>1</v>
      </c>
      <c r="E114" s="26">
        <f t="shared" si="90"/>
        <v>3</v>
      </c>
      <c r="F114" s="26">
        <f t="shared" si="90"/>
        <v>2</v>
      </c>
      <c r="G114" s="26">
        <f t="shared" si="90"/>
        <v>1</v>
      </c>
      <c r="H114" s="26">
        <f t="shared" si="90"/>
        <v>-3</v>
      </c>
      <c r="I114" s="26">
        <f t="shared" si="90"/>
        <v>1</v>
      </c>
      <c r="J114" s="26">
        <f t="shared" si="90"/>
        <v>-3</v>
      </c>
      <c r="K114" s="26">
        <f t="shared" si="90"/>
        <v>3</v>
      </c>
      <c r="L114" s="26">
        <f t="shared" si="85"/>
        <v>88</v>
      </c>
      <c r="M114" s="29">
        <f t="shared" si="83"/>
        <v>3</v>
      </c>
    </row>
    <row r="115" spans="4:13" ht="13.5">
      <c r="D115" s="28">
        <f aca="true" t="shared" si="91" ref="D115:K115">D13</f>
        <v>1</v>
      </c>
      <c r="E115" s="26">
        <f t="shared" si="91"/>
        <v>1</v>
      </c>
      <c r="F115" s="26">
        <f t="shared" si="91"/>
        <v>0</v>
      </c>
      <c r="G115" s="26">
        <f t="shared" si="91"/>
        <v>-3</v>
      </c>
      <c r="H115" s="26">
        <f t="shared" si="91"/>
        <v>1</v>
      </c>
      <c r="I115" s="26">
        <f t="shared" si="91"/>
        <v>-3</v>
      </c>
      <c r="J115" s="26">
        <f t="shared" si="91"/>
        <v>-3</v>
      </c>
      <c r="K115" s="26">
        <f t="shared" si="91"/>
        <v>-1</v>
      </c>
      <c r="L115" s="26">
        <f t="shared" si="85"/>
        <v>19</v>
      </c>
      <c r="M115" s="29">
        <f t="shared" si="83"/>
        <v>0</v>
      </c>
    </row>
    <row r="116" spans="4:13" ht="13.5">
      <c r="D116" s="28">
        <f aca="true" t="shared" si="92" ref="D116:K116">D14</f>
        <v>-2</v>
      </c>
      <c r="E116" s="26">
        <f t="shared" si="92"/>
        <v>2</v>
      </c>
      <c r="F116" s="26">
        <f t="shared" si="92"/>
        <v>-3</v>
      </c>
      <c r="G116" s="26">
        <f t="shared" si="92"/>
        <v>3</v>
      </c>
      <c r="H116" s="26">
        <f t="shared" si="92"/>
        <v>1</v>
      </c>
      <c r="I116" s="26">
        <f t="shared" si="92"/>
        <v>-3</v>
      </c>
      <c r="J116" s="26">
        <f t="shared" si="92"/>
        <v>3</v>
      </c>
      <c r="K116" s="26">
        <f t="shared" si="92"/>
        <v>-1</v>
      </c>
      <c r="L116" s="26">
        <f t="shared" si="85"/>
        <v>13</v>
      </c>
      <c r="M116" s="29">
        <f t="shared" si="83"/>
        <v>1</v>
      </c>
    </row>
    <row r="117" spans="4:13" ht="13.5">
      <c r="D117" s="15">
        <f aca="true" t="shared" si="93" ref="D117:K117">D15</f>
        <v>2</v>
      </c>
      <c r="E117" s="30">
        <f t="shared" si="93"/>
        <v>-1</v>
      </c>
      <c r="F117" s="30">
        <f t="shared" si="93"/>
        <v>2</v>
      </c>
      <c r="G117" s="30">
        <f t="shared" si="93"/>
        <v>-1</v>
      </c>
      <c r="H117" s="30">
        <f t="shared" si="93"/>
        <v>1</v>
      </c>
      <c r="I117" s="30">
        <f t="shared" si="93"/>
        <v>2</v>
      </c>
      <c r="J117" s="30">
        <f t="shared" si="93"/>
        <v>-3</v>
      </c>
      <c r="K117" s="30">
        <f t="shared" si="93"/>
        <v>3</v>
      </c>
      <c r="L117" s="30">
        <f t="shared" si="85"/>
        <v>31</v>
      </c>
      <c r="M117" s="16">
        <f t="shared" si="83"/>
        <v>1</v>
      </c>
    </row>
    <row r="118" spans="4:13" ht="12.75">
      <c r="D118" s="39"/>
      <c r="E118" s="5"/>
      <c r="F118" s="5"/>
      <c r="G118" s="5"/>
      <c r="H118" s="5"/>
      <c r="I118" s="5"/>
      <c r="J118" s="5"/>
      <c r="K118" s="5"/>
      <c r="L118" s="5"/>
      <c r="M118" s="5"/>
    </row>
    <row r="119" spans="3:13" ht="13.5">
      <c r="C119" s="2" t="s">
        <v>50</v>
      </c>
      <c r="D119" s="13">
        <f aca="true" t="shared" si="94" ref="D119:L119">D6</f>
        <v>1</v>
      </c>
      <c r="E119" s="27">
        <f t="shared" si="94"/>
        <v>1</v>
      </c>
      <c r="F119" s="27">
        <f t="shared" si="94"/>
        <v>1</v>
      </c>
      <c r="G119" s="27">
        <f t="shared" si="94"/>
        <v>-1</v>
      </c>
      <c r="H119" s="27">
        <f t="shared" si="94"/>
        <v>1</v>
      </c>
      <c r="I119" s="27">
        <f t="shared" si="94"/>
        <v>1</v>
      </c>
      <c r="J119" s="27">
        <f t="shared" si="94"/>
        <v>1</v>
      </c>
      <c r="K119" s="27">
        <f t="shared" si="94"/>
        <v>3</v>
      </c>
      <c r="L119" s="27">
        <f t="shared" si="94"/>
        <v>-1</v>
      </c>
      <c r="M119" s="14">
        <f>N6</f>
        <v>11</v>
      </c>
    </row>
    <row r="120" spans="4:13" ht="13.5">
      <c r="D120" s="28">
        <f aca="true" t="shared" si="95" ref="D120:L120">D7</f>
        <v>-2</v>
      </c>
      <c r="E120" s="26">
        <f t="shared" si="95"/>
        <v>-2</v>
      </c>
      <c r="F120" s="26">
        <f t="shared" si="95"/>
        <v>-1</v>
      </c>
      <c r="G120" s="26">
        <f t="shared" si="95"/>
        <v>2</v>
      </c>
      <c r="H120" s="26">
        <f t="shared" si="95"/>
        <v>0</v>
      </c>
      <c r="I120" s="26">
        <f t="shared" si="95"/>
        <v>3</v>
      </c>
      <c r="J120" s="26">
        <f t="shared" si="95"/>
        <v>0</v>
      </c>
      <c r="K120" s="26">
        <f t="shared" si="95"/>
        <v>2</v>
      </c>
      <c r="L120" s="26">
        <f t="shared" si="95"/>
        <v>-1</v>
      </c>
      <c r="M120" s="29">
        <f aca="true" t="shared" si="96" ref="M120:M128">N7</f>
        <v>32</v>
      </c>
    </row>
    <row r="121" spans="4:13" ht="13.5">
      <c r="D121" s="28">
        <f aca="true" t="shared" si="97" ref="D121:L121">D8</f>
        <v>-3</v>
      </c>
      <c r="E121" s="26">
        <f t="shared" si="97"/>
        <v>1</v>
      </c>
      <c r="F121" s="26">
        <f t="shared" si="97"/>
        <v>-1</v>
      </c>
      <c r="G121" s="26">
        <f t="shared" si="97"/>
        <v>-3</v>
      </c>
      <c r="H121" s="26">
        <f t="shared" si="97"/>
        <v>0</v>
      </c>
      <c r="I121" s="26">
        <f t="shared" si="97"/>
        <v>0</v>
      </c>
      <c r="J121" s="26">
        <f t="shared" si="97"/>
        <v>-2</v>
      </c>
      <c r="K121" s="26">
        <f t="shared" si="97"/>
        <v>-2</v>
      </c>
      <c r="L121" s="26">
        <f t="shared" si="97"/>
        <v>2</v>
      </c>
      <c r="M121" s="29">
        <f t="shared" si="96"/>
        <v>24</v>
      </c>
    </row>
    <row r="122" spans="4:13" ht="13.5">
      <c r="D122" s="28">
        <f aca="true" t="shared" si="98" ref="D122:L122">D9</f>
        <v>0</v>
      </c>
      <c r="E122" s="26">
        <f t="shared" si="98"/>
        <v>-3</v>
      </c>
      <c r="F122" s="26">
        <f t="shared" si="98"/>
        <v>0</v>
      </c>
      <c r="G122" s="26">
        <f t="shared" si="98"/>
        <v>2</v>
      </c>
      <c r="H122" s="26">
        <f t="shared" si="98"/>
        <v>1</v>
      </c>
      <c r="I122" s="26">
        <f t="shared" si="98"/>
        <v>4</v>
      </c>
      <c r="J122" s="26">
        <f t="shared" si="98"/>
        <v>1</v>
      </c>
      <c r="K122" s="26">
        <f t="shared" si="98"/>
        <v>-2</v>
      </c>
      <c r="L122" s="26">
        <f t="shared" si="98"/>
        <v>0</v>
      </c>
      <c r="M122" s="29">
        <f t="shared" si="96"/>
        <v>-5</v>
      </c>
    </row>
    <row r="123" spans="4:15" ht="13.5">
      <c r="D123" s="28">
        <f aca="true" t="shared" si="99" ref="D123:L123">D10</f>
        <v>0</v>
      </c>
      <c r="E123" s="26">
        <f t="shared" si="99"/>
        <v>2</v>
      </c>
      <c r="F123" s="26">
        <f t="shared" si="99"/>
        <v>-3</v>
      </c>
      <c r="G123" s="26">
        <f t="shared" si="99"/>
        <v>-2</v>
      </c>
      <c r="H123" s="26">
        <f t="shared" si="99"/>
        <v>-2</v>
      </c>
      <c r="I123" s="26">
        <f t="shared" si="99"/>
        <v>3</v>
      </c>
      <c r="J123" s="26">
        <f t="shared" si="99"/>
        <v>-2</v>
      </c>
      <c r="K123" s="26">
        <f t="shared" si="99"/>
        <v>3</v>
      </c>
      <c r="L123" s="26">
        <f t="shared" si="99"/>
        <v>-2</v>
      </c>
      <c r="M123" s="29">
        <f t="shared" si="96"/>
        <v>6</v>
      </c>
      <c r="O123" s="36" t="s">
        <v>61</v>
      </c>
    </row>
    <row r="124" spans="4:15" ht="13.5">
      <c r="D124" s="28">
        <f aca="true" t="shared" si="100" ref="D124:L124">D11</f>
        <v>0</v>
      </c>
      <c r="E124" s="26">
        <f t="shared" si="100"/>
        <v>-3</v>
      </c>
      <c r="F124" s="26">
        <f t="shared" si="100"/>
        <v>2</v>
      </c>
      <c r="G124" s="26">
        <f t="shared" si="100"/>
        <v>2</v>
      </c>
      <c r="H124" s="26">
        <f t="shared" si="100"/>
        <v>3</v>
      </c>
      <c r="I124" s="26">
        <f t="shared" si="100"/>
        <v>1</v>
      </c>
      <c r="J124" s="26">
        <f t="shared" si="100"/>
        <v>-2</v>
      </c>
      <c r="K124" s="26">
        <f t="shared" si="100"/>
        <v>-2</v>
      </c>
      <c r="L124" s="26">
        <f t="shared" si="100"/>
        <v>2</v>
      </c>
      <c r="M124" s="29">
        <f t="shared" si="96"/>
        <v>29</v>
      </c>
      <c r="O124" s="37">
        <f>MDETERM(D119:CHOOSE($F$3,D119,E120,F121,G122,H123,I124,J125,K126,L127,M128))</f>
        <v>874649</v>
      </c>
    </row>
    <row r="125" spans="4:13" ht="13.5">
      <c r="D125" s="28">
        <f aca="true" t="shared" si="101" ref="D125:L125">D12</f>
        <v>1</v>
      </c>
      <c r="E125" s="26">
        <f t="shared" si="101"/>
        <v>3</v>
      </c>
      <c r="F125" s="26">
        <f t="shared" si="101"/>
        <v>2</v>
      </c>
      <c r="G125" s="26">
        <f t="shared" si="101"/>
        <v>1</v>
      </c>
      <c r="H125" s="26">
        <f t="shared" si="101"/>
        <v>-3</v>
      </c>
      <c r="I125" s="26">
        <f t="shared" si="101"/>
        <v>1</v>
      </c>
      <c r="J125" s="26">
        <f t="shared" si="101"/>
        <v>-3</v>
      </c>
      <c r="K125" s="26">
        <f t="shared" si="101"/>
        <v>3</v>
      </c>
      <c r="L125" s="26">
        <f t="shared" si="101"/>
        <v>3</v>
      </c>
      <c r="M125" s="29">
        <f t="shared" si="96"/>
        <v>88</v>
      </c>
    </row>
    <row r="126" spans="4:13" ht="13.5">
      <c r="D126" s="28">
        <f aca="true" t="shared" si="102" ref="D126:L126">D13</f>
        <v>1</v>
      </c>
      <c r="E126" s="26">
        <f t="shared" si="102"/>
        <v>1</v>
      </c>
      <c r="F126" s="26">
        <f t="shared" si="102"/>
        <v>0</v>
      </c>
      <c r="G126" s="26">
        <f t="shared" si="102"/>
        <v>-3</v>
      </c>
      <c r="H126" s="26">
        <f t="shared" si="102"/>
        <v>1</v>
      </c>
      <c r="I126" s="26">
        <f t="shared" si="102"/>
        <v>-3</v>
      </c>
      <c r="J126" s="26">
        <f t="shared" si="102"/>
        <v>-3</v>
      </c>
      <c r="K126" s="26">
        <f t="shared" si="102"/>
        <v>-1</v>
      </c>
      <c r="L126" s="26">
        <f t="shared" si="102"/>
        <v>2</v>
      </c>
      <c r="M126" s="29">
        <f t="shared" si="96"/>
        <v>19</v>
      </c>
    </row>
    <row r="127" spans="4:13" ht="13.5">
      <c r="D127" s="28">
        <f aca="true" t="shared" si="103" ref="D127:L127">D14</f>
        <v>-2</v>
      </c>
      <c r="E127" s="26">
        <f t="shared" si="103"/>
        <v>2</v>
      </c>
      <c r="F127" s="26">
        <f t="shared" si="103"/>
        <v>-3</v>
      </c>
      <c r="G127" s="26">
        <f t="shared" si="103"/>
        <v>3</v>
      </c>
      <c r="H127" s="26">
        <f t="shared" si="103"/>
        <v>1</v>
      </c>
      <c r="I127" s="26">
        <f t="shared" si="103"/>
        <v>-3</v>
      </c>
      <c r="J127" s="26">
        <f t="shared" si="103"/>
        <v>3</v>
      </c>
      <c r="K127" s="26">
        <f t="shared" si="103"/>
        <v>-1</v>
      </c>
      <c r="L127" s="26">
        <f t="shared" si="103"/>
        <v>-3</v>
      </c>
      <c r="M127" s="29">
        <f t="shared" si="96"/>
        <v>13</v>
      </c>
    </row>
    <row r="128" spans="4:13" ht="13.5">
      <c r="D128" s="15">
        <f aca="true" t="shared" si="104" ref="D128:L128">D15</f>
        <v>2</v>
      </c>
      <c r="E128" s="30">
        <f t="shared" si="104"/>
        <v>-1</v>
      </c>
      <c r="F128" s="30">
        <f t="shared" si="104"/>
        <v>2</v>
      </c>
      <c r="G128" s="30">
        <f t="shared" si="104"/>
        <v>-1</v>
      </c>
      <c r="H128" s="30">
        <f t="shared" si="104"/>
        <v>1</v>
      </c>
      <c r="I128" s="30">
        <f t="shared" si="104"/>
        <v>2</v>
      </c>
      <c r="J128" s="30">
        <f t="shared" si="104"/>
        <v>-3</v>
      </c>
      <c r="K128" s="30">
        <f t="shared" si="104"/>
        <v>3</v>
      </c>
      <c r="L128" s="30">
        <f t="shared" si="104"/>
        <v>1</v>
      </c>
      <c r="M128" s="16">
        <f t="shared" si="96"/>
        <v>31</v>
      </c>
    </row>
    <row r="129" spans="4:13" ht="12.75">
      <c r="D129" s="39"/>
      <c r="E129" s="5"/>
      <c r="F129" s="5"/>
      <c r="G129" s="5"/>
      <c r="H129" s="5"/>
      <c r="I129" s="5"/>
      <c r="J129" s="5"/>
      <c r="K129" s="5"/>
      <c r="L129" s="5"/>
      <c r="M129" s="5"/>
    </row>
  </sheetData>
  <sheetProtection/>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di Pisa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Tarini</dc:creator>
  <cp:keywords/>
  <dc:description/>
  <cp:lastModifiedBy>Fabio Tarini</cp:lastModifiedBy>
  <dcterms:created xsi:type="dcterms:W3CDTF">2008-03-13T07:53:12Z</dcterms:created>
  <dcterms:modified xsi:type="dcterms:W3CDTF">2013-10-14T07:40:04Z</dcterms:modified>
  <cp:category/>
  <cp:version/>
  <cp:contentType/>
  <cp:contentStatus/>
</cp:coreProperties>
</file>